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so\Desktop\PLAN ESTRATEGICO 2023\I RENDICION DE CUENTAS\"/>
    </mc:Choice>
  </mc:AlternateContent>
  <xr:revisionPtr revIDLastSave="0" documentId="13_ncr:1_{D1A838C2-B630-4BDE-9781-979A468E4348}" xr6:coauthVersionLast="47" xr6:coauthVersionMax="47" xr10:uidLastSave="{00000000-0000-0000-0000-000000000000}"/>
  <bookViews>
    <workbookView xWindow="390" yWindow="390" windowWidth="15225" windowHeight="15240" tabRatio="775" xr2:uid="{00000000-000D-0000-FFFF-FFFF00000000}"/>
  </bookViews>
  <sheets>
    <sheet name="Matriz Eficienciencia P Estrat" sheetId="1" r:id="rId1"/>
    <sheet name="Cuadro de mando indicadores" sheetId="3" state="hidden" r:id="rId2"/>
    <sheet name="Hoja de vida indicadores proc.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6" i="1" l="1"/>
  <c r="BB6" i="1"/>
  <c r="BA6" i="1"/>
  <c r="AZ6" i="1"/>
  <c r="AP30" i="1"/>
  <c r="AP32" i="1"/>
  <c r="AP10" i="1"/>
  <c r="AQ10" i="1"/>
  <c r="AR10" i="1"/>
  <c r="AS10" i="1"/>
  <c r="AP11" i="1"/>
  <c r="AQ11" i="1"/>
  <c r="AR11" i="1"/>
  <c r="AS11" i="1"/>
  <c r="AP12" i="1"/>
  <c r="AQ12" i="1"/>
  <c r="AR12" i="1"/>
  <c r="AS12" i="1"/>
  <c r="AP13" i="1"/>
  <c r="AQ13" i="1"/>
  <c r="AR13" i="1"/>
  <c r="AS13" i="1"/>
  <c r="AP14" i="1"/>
  <c r="AQ14" i="1"/>
  <c r="AR14" i="1"/>
  <c r="AS14" i="1"/>
  <c r="AP15" i="1"/>
  <c r="AQ15" i="1"/>
  <c r="AR15" i="1"/>
  <c r="AS15" i="1"/>
  <c r="AP16" i="1"/>
  <c r="AQ16" i="1"/>
  <c r="AR16" i="1"/>
  <c r="AS16" i="1"/>
  <c r="AP17" i="1"/>
  <c r="AQ17" i="1"/>
  <c r="AR17" i="1"/>
  <c r="AS17" i="1"/>
  <c r="AP18" i="1"/>
  <c r="AQ18" i="1"/>
  <c r="AR18" i="1"/>
  <c r="AS18" i="1"/>
  <c r="AP19" i="1"/>
  <c r="AQ19" i="1"/>
  <c r="AR19" i="1"/>
  <c r="AS19" i="1"/>
  <c r="AP20" i="1"/>
  <c r="AQ20" i="1"/>
  <c r="AR20" i="1"/>
  <c r="AS20" i="1"/>
  <c r="AP21" i="1"/>
  <c r="AQ21" i="1"/>
  <c r="AR21" i="1"/>
  <c r="AS21" i="1"/>
  <c r="AP22" i="1"/>
  <c r="AQ22" i="1"/>
  <c r="AR22" i="1"/>
  <c r="AS22" i="1"/>
  <c r="AP23" i="1"/>
  <c r="AQ23" i="1"/>
  <c r="AR23" i="1"/>
  <c r="AS23" i="1"/>
  <c r="AP24" i="1"/>
  <c r="AQ24" i="1"/>
  <c r="AR24" i="1"/>
  <c r="AS24" i="1"/>
  <c r="AP25" i="1"/>
  <c r="AQ25" i="1"/>
  <c r="AR25" i="1"/>
  <c r="AS25" i="1"/>
  <c r="AP26" i="1"/>
  <c r="AQ26" i="1"/>
  <c r="AR26" i="1"/>
  <c r="AS26" i="1"/>
  <c r="AP27" i="1"/>
  <c r="AQ27" i="1"/>
  <c r="AR27" i="1"/>
  <c r="AS27" i="1"/>
  <c r="AP28" i="1"/>
  <c r="AQ28" i="1"/>
  <c r="AR28" i="1"/>
  <c r="AS28" i="1"/>
  <c r="AP29" i="1"/>
  <c r="AQ29" i="1"/>
  <c r="AR29" i="1"/>
  <c r="AS29" i="1"/>
  <c r="AQ30" i="1"/>
  <c r="AR30" i="1"/>
  <c r="AS30" i="1"/>
  <c r="AP31" i="1"/>
  <c r="AQ31" i="1"/>
  <c r="AR31" i="1"/>
  <c r="AS31" i="1"/>
  <c r="AQ32" i="1"/>
  <c r="AR32" i="1"/>
  <c r="AS32" i="1"/>
  <c r="AS9" i="1"/>
  <c r="AR8" i="1"/>
  <c r="AQ8" i="1"/>
  <c r="AP8" i="1"/>
  <c r="AP7" i="1"/>
  <c r="AQ7" i="1"/>
  <c r="AR7" i="1"/>
  <c r="AS7" i="1"/>
  <c r="AS8" i="1"/>
  <c r="AP9" i="1"/>
  <c r="AQ9" i="1"/>
  <c r="AR9" i="1"/>
  <c r="AT6" i="1"/>
  <c r="AS6" i="1"/>
  <c r="AR6" i="1"/>
  <c r="AQ6" i="1"/>
  <c r="AP6" i="1"/>
  <c r="AL7" i="1"/>
  <c r="AL8" i="1"/>
  <c r="AL12" i="1"/>
  <c r="AL13" i="1"/>
  <c r="AL14" i="1"/>
  <c r="AL18" i="1"/>
  <c r="AL19" i="1"/>
  <c r="AL20" i="1"/>
  <c r="AL24" i="1"/>
  <c r="AL25" i="1"/>
  <c r="AL26" i="1"/>
  <c r="AL30" i="1"/>
  <c r="AL31" i="1"/>
  <c r="AL32" i="1"/>
  <c r="AK7" i="1"/>
  <c r="AK8" i="1"/>
  <c r="AK9" i="1"/>
  <c r="AL9" i="1" s="1"/>
  <c r="AK10" i="1"/>
  <c r="AL10" i="1" s="1"/>
  <c r="AK11" i="1"/>
  <c r="AL11" i="1" s="1"/>
  <c r="AK12" i="1"/>
  <c r="AK13" i="1"/>
  <c r="AK14" i="1"/>
  <c r="AK15" i="1"/>
  <c r="AL15" i="1" s="1"/>
  <c r="AK16" i="1"/>
  <c r="AL16" i="1" s="1"/>
  <c r="AK17" i="1"/>
  <c r="AL17" i="1" s="1"/>
  <c r="AK18" i="1"/>
  <c r="AK19" i="1"/>
  <c r="AK20" i="1"/>
  <c r="AK21" i="1"/>
  <c r="AL21" i="1" s="1"/>
  <c r="AK22" i="1"/>
  <c r="AL22" i="1" s="1"/>
  <c r="AK23" i="1"/>
  <c r="AL23" i="1" s="1"/>
  <c r="AK24" i="1"/>
  <c r="AK25" i="1"/>
  <c r="AK26" i="1"/>
  <c r="AK27" i="1"/>
  <c r="AL27" i="1" s="1"/>
  <c r="AK28" i="1"/>
  <c r="AL28" i="1" s="1"/>
  <c r="AK29" i="1"/>
  <c r="AL29" i="1" s="1"/>
  <c r="AK30" i="1"/>
  <c r="AK31" i="1"/>
  <c r="AK32" i="1"/>
  <c r="AK6" i="1"/>
  <c r="AL6" i="1" s="1"/>
  <c r="AE6" i="1"/>
  <c r="AF6" i="1" s="1"/>
  <c r="AF7" i="1"/>
  <c r="AF11" i="1"/>
  <c r="AF12" i="1"/>
  <c r="AF13" i="1"/>
  <c r="AF17" i="1"/>
  <c r="AF18" i="1"/>
  <c r="AF19" i="1"/>
  <c r="AF23" i="1"/>
  <c r="AF24" i="1"/>
  <c r="AF25" i="1"/>
  <c r="AF29" i="1"/>
  <c r="AF30" i="1"/>
  <c r="AF31" i="1"/>
  <c r="AE7" i="1"/>
  <c r="AE8" i="1"/>
  <c r="AF8" i="1" s="1"/>
  <c r="AE9" i="1"/>
  <c r="AF9" i="1" s="1"/>
  <c r="AE10" i="1"/>
  <c r="AF10" i="1" s="1"/>
  <c r="AE11" i="1"/>
  <c r="AE12" i="1"/>
  <c r="AE13" i="1"/>
  <c r="AE14" i="1"/>
  <c r="AF14" i="1" s="1"/>
  <c r="AE15" i="1"/>
  <c r="AF15" i="1" s="1"/>
  <c r="AE16" i="1"/>
  <c r="AF16" i="1" s="1"/>
  <c r="AE17" i="1"/>
  <c r="AE18" i="1"/>
  <c r="AE19" i="1"/>
  <c r="AE20" i="1"/>
  <c r="AF20" i="1" s="1"/>
  <c r="AE21" i="1"/>
  <c r="AF21" i="1" s="1"/>
  <c r="AE22" i="1"/>
  <c r="AF22" i="1" s="1"/>
  <c r="AE23" i="1"/>
  <c r="AE24" i="1"/>
  <c r="AE25" i="1"/>
  <c r="AE26" i="1"/>
  <c r="AF26" i="1" s="1"/>
  <c r="AE27" i="1"/>
  <c r="AF27" i="1" s="1"/>
  <c r="AE28" i="1"/>
  <c r="AF28" i="1" s="1"/>
  <c r="AE29" i="1"/>
  <c r="AE30" i="1"/>
  <c r="AE31" i="1"/>
  <c r="AE32" i="1"/>
  <c r="AF32" i="1" s="1"/>
  <c r="Y6" i="1"/>
  <c r="Z6" i="1" s="1"/>
  <c r="Y7" i="1"/>
  <c r="Z7" i="1" s="1"/>
  <c r="Y8" i="1"/>
  <c r="Z8" i="1" s="1"/>
  <c r="Y9" i="1"/>
  <c r="Z9" i="1" s="1"/>
  <c r="Y10" i="1"/>
  <c r="Z10" i="1" s="1"/>
  <c r="Y11" i="1"/>
  <c r="Z11" i="1" s="1"/>
  <c r="Y12" i="1"/>
  <c r="Z12" i="1"/>
  <c r="Y13" i="1"/>
  <c r="Z13" i="1"/>
  <c r="Y14" i="1"/>
  <c r="Z14" i="1" s="1"/>
  <c r="Y15" i="1"/>
  <c r="Z15" i="1" s="1"/>
  <c r="Y16" i="1"/>
  <c r="Z16" i="1" s="1"/>
  <c r="Y17" i="1"/>
  <c r="Z17" i="1" s="1"/>
  <c r="Y18" i="1"/>
  <c r="Z18" i="1"/>
  <c r="Y19" i="1"/>
  <c r="Z19" i="1" s="1"/>
  <c r="Y20" i="1"/>
  <c r="Z20" i="1"/>
  <c r="Y21" i="1"/>
  <c r="Z21" i="1" s="1"/>
  <c r="Y22" i="1"/>
  <c r="Z22" i="1" s="1"/>
  <c r="Y23" i="1"/>
  <c r="Z23" i="1" s="1"/>
  <c r="Y24" i="1"/>
  <c r="Z24" i="1" s="1"/>
  <c r="Y25" i="1"/>
  <c r="Z25" i="1"/>
  <c r="Y26" i="1"/>
  <c r="Z26" i="1" s="1"/>
  <c r="Y27" i="1"/>
  <c r="Z27" i="1" s="1"/>
  <c r="Y28" i="1"/>
  <c r="Z28" i="1"/>
  <c r="Y29" i="1"/>
  <c r="Z29" i="1" s="1"/>
  <c r="Y30" i="1"/>
  <c r="Z30" i="1"/>
  <c r="Y31" i="1"/>
  <c r="Z31" i="1" s="1"/>
  <c r="Y32" i="1"/>
  <c r="Z32" i="1"/>
  <c r="S6" i="1"/>
  <c r="AM6" i="1" l="1"/>
  <c r="AN6" i="1" s="1"/>
  <c r="T6" i="1"/>
  <c r="S27" i="1"/>
  <c r="AM27" i="1" s="1"/>
  <c r="AN27" i="1" s="1"/>
  <c r="AO25" i="1"/>
  <c r="AO26" i="1"/>
  <c r="AO27" i="1"/>
  <c r="AO28" i="1"/>
  <c r="AO29" i="1"/>
  <c r="AO30" i="1"/>
  <c r="AO31" i="1"/>
  <c r="AO32" i="1"/>
  <c r="AO24" i="1"/>
  <c r="AO21" i="1"/>
  <c r="AO22" i="1"/>
  <c r="AO23" i="1"/>
  <c r="AO20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6" i="1"/>
  <c r="K29" i="1"/>
  <c r="K30" i="1"/>
  <c r="K31" i="1"/>
  <c r="K28" i="1"/>
  <c r="K22" i="1"/>
  <c r="K23" i="1"/>
  <c r="K21" i="1"/>
  <c r="K15" i="1"/>
  <c r="K14" i="1"/>
  <c r="K13" i="1"/>
  <c r="K7" i="1"/>
  <c r="K8" i="1"/>
  <c r="K6" i="1"/>
  <c r="K33" i="1" l="1"/>
  <c r="AO33" i="1"/>
  <c r="S30" i="1" l="1"/>
  <c r="S13" i="1"/>
  <c r="S14" i="1"/>
  <c r="S15" i="1"/>
  <c r="S16" i="1"/>
  <c r="S17" i="1"/>
  <c r="S18" i="1"/>
  <c r="T16" i="1" l="1"/>
  <c r="AM16" i="1"/>
  <c r="AN16" i="1" s="1"/>
  <c r="T15" i="1"/>
  <c r="AM15" i="1"/>
  <c r="AN15" i="1" s="1"/>
  <c r="T14" i="1"/>
  <c r="AM14" i="1"/>
  <c r="AN14" i="1" s="1"/>
  <c r="T13" i="1"/>
  <c r="AM13" i="1"/>
  <c r="AN13" i="1" s="1"/>
  <c r="T18" i="1"/>
  <c r="AM18" i="1"/>
  <c r="AN18" i="1" s="1"/>
  <c r="T17" i="1"/>
  <c r="AM17" i="1"/>
  <c r="AN17" i="1" s="1"/>
  <c r="T30" i="1"/>
  <c r="AM30" i="1"/>
  <c r="AN30" i="1" s="1"/>
  <c r="AT16" i="1"/>
  <c r="AU16" i="1" s="1"/>
  <c r="AT18" i="1"/>
  <c r="AU18" i="1" s="1"/>
  <c r="AT14" i="1"/>
  <c r="AU14" i="1" s="1"/>
  <c r="S10" i="1"/>
  <c r="S11" i="1"/>
  <c r="S12" i="1"/>
  <c r="S19" i="1"/>
  <c r="S9" i="1"/>
  <c r="T12" i="1" l="1"/>
  <c r="AM12" i="1"/>
  <c r="AN12" i="1" s="1"/>
  <c r="T10" i="1"/>
  <c r="AM10" i="1"/>
  <c r="AN10" i="1" s="1"/>
  <c r="T9" i="1"/>
  <c r="AM9" i="1"/>
  <c r="AN9" i="1" s="1"/>
  <c r="T11" i="1"/>
  <c r="AM11" i="1"/>
  <c r="AN11" i="1" s="1"/>
  <c r="T19" i="1"/>
  <c r="AM19" i="1"/>
  <c r="AN19" i="1" s="1"/>
  <c r="AT15" i="1"/>
  <c r="AU15" i="1" s="1"/>
  <c r="AT13" i="1"/>
  <c r="AU13" i="1" s="1"/>
  <c r="AT17" i="1"/>
  <c r="AU17" i="1" s="1"/>
  <c r="AT30" i="1"/>
  <c r="AU30" i="1" s="1"/>
  <c r="AT12" i="1" l="1"/>
  <c r="AU12" i="1" s="1"/>
  <c r="AT11" i="1"/>
  <c r="AU11" i="1" s="1"/>
  <c r="AT9" i="1"/>
  <c r="AU9" i="1" s="1"/>
  <c r="AT19" i="1"/>
  <c r="AU19" i="1" s="1"/>
  <c r="AT10" i="1"/>
  <c r="AU10" i="1" s="1"/>
  <c r="BA10" i="1" l="1"/>
  <c r="S32" i="1"/>
  <c r="S31" i="1"/>
  <c r="S29" i="1"/>
  <c r="S28" i="1"/>
  <c r="T27" i="1"/>
  <c r="S26" i="1"/>
  <c r="S25" i="1"/>
  <c r="S24" i="1"/>
  <c r="S23" i="1"/>
  <c r="S22" i="1"/>
  <c r="S21" i="1"/>
  <c r="S20" i="1"/>
  <c r="S8" i="1"/>
  <c r="S7" i="1"/>
  <c r="T22" i="1" l="1"/>
  <c r="AM22" i="1"/>
  <c r="AN22" i="1" s="1"/>
  <c r="T28" i="1"/>
  <c r="AM28" i="1"/>
  <c r="AN28" i="1" s="1"/>
  <c r="T23" i="1"/>
  <c r="AM23" i="1"/>
  <c r="AN23" i="1" s="1"/>
  <c r="T29" i="1"/>
  <c r="AM29" i="1"/>
  <c r="AN29" i="1" s="1"/>
  <c r="T21" i="1"/>
  <c r="AM21" i="1"/>
  <c r="AN21" i="1" s="1"/>
  <c r="T31" i="1"/>
  <c r="AM31" i="1"/>
  <c r="AN31" i="1" s="1"/>
  <c r="T7" i="1"/>
  <c r="AM7" i="1"/>
  <c r="AN7" i="1" s="1"/>
  <c r="T25" i="1"/>
  <c r="AM25" i="1"/>
  <c r="AN25" i="1" s="1"/>
  <c r="T32" i="1"/>
  <c r="AM32" i="1"/>
  <c r="AN32" i="1" s="1"/>
  <c r="T8" i="1"/>
  <c r="AM8" i="1"/>
  <c r="AN8" i="1" s="1"/>
  <c r="T20" i="1"/>
  <c r="AM20" i="1"/>
  <c r="AN20" i="1" s="1"/>
  <c r="T26" i="1"/>
  <c r="AM26" i="1"/>
  <c r="AN26" i="1" s="1"/>
  <c r="T24" i="1"/>
  <c r="AM24" i="1"/>
  <c r="AN24" i="1" s="1"/>
  <c r="AY9" i="1"/>
  <c r="AY8" i="1"/>
  <c r="AZ10" i="1"/>
  <c r="AY10" i="1"/>
  <c r="BB10" i="1"/>
  <c r="BA9" i="1" l="1"/>
  <c r="AZ9" i="1"/>
  <c r="AZ7" i="1"/>
  <c r="BB7" i="1"/>
  <c r="BA8" i="1"/>
  <c r="BA7" i="1"/>
  <c r="BB8" i="1"/>
  <c r="AZ8" i="1"/>
  <c r="AY7" i="1"/>
  <c r="BB9" i="1"/>
  <c r="AT28" i="1"/>
  <c r="AU28" i="1" s="1"/>
  <c r="AT22" i="1"/>
  <c r="AU22" i="1" s="1"/>
  <c r="AR33" i="1"/>
  <c r="AR34" i="1" s="1"/>
  <c r="AS33" i="1"/>
  <c r="AS34" i="1" s="1"/>
  <c r="AQ33" i="1"/>
  <c r="AQ34" i="1" s="1"/>
  <c r="AP33" i="1"/>
  <c r="AP34" i="1" s="1"/>
  <c r="AT24" i="1"/>
  <c r="AU24" i="1" s="1"/>
  <c r="AT31" i="1"/>
  <c r="AU31" i="1" s="1"/>
  <c r="AT21" i="1"/>
  <c r="AU21" i="1" s="1"/>
  <c r="AT7" i="1"/>
  <c r="AU7" i="1" s="1"/>
  <c r="AT20" i="1"/>
  <c r="AU20" i="1" s="1"/>
  <c r="AT25" i="1"/>
  <c r="AU25" i="1" s="1"/>
  <c r="AT29" i="1"/>
  <c r="AU29" i="1" s="1"/>
  <c r="AT27" i="1"/>
  <c r="AU27" i="1" s="1"/>
  <c r="AT32" i="1"/>
  <c r="AU32" i="1" s="1"/>
  <c r="AT23" i="1"/>
  <c r="AU23" i="1" s="1"/>
  <c r="AT26" i="1"/>
  <c r="AU26" i="1" s="1"/>
  <c r="AT8" i="1"/>
  <c r="AU8" i="1" s="1"/>
  <c r="AY11" i="1" l="1"/>
  <c r="BA11" i="1"/>
  <c r="AZ11" i="1"/>
  <c r="BB11" i="1"/>
  <c r="AT33" i="1"/>
  <c r="AU6" i="1"/>
  <c r="AU33" i="1" s="1"/>
  <c r="AY12" i="1" l="1"/>
</calcChain>
</file>

<file path=xl/sharedStrings.xml><?xml version="1.0" encoding="utf-8"?>
<sst xmlns="http://schemas.openxmlformats.org/spreadsheetml/2006/main" count="631" uniqueCount="171">
  <si>
    <t>Objetivo Estrategico</t>
  </si>
  <si>
    <t xml:space="preserve">Actividades </t>
  </si>
  <si>
    <t>Meta Anual</t>
  </si>
  <si>
    <t xml:space="preserve">Calculo del Indicador </t>
  </si>
  <si>
    <t>Periodicidad</t>
  </si>
  <si>
    <t>Proceso Responsable</t>
  </si>
  <si>
    <t>Area Responsable</t>
  </si>
  <si>
    <t xml:space="preserve">Nivel de Cumplimiento Indicador T1 </t>
  </si>
  <si>
    <t xml:space="preserve">Nivel de Cumplimiento Indicador T2 </t>
  </si>
  <si>
    <t xml:space="preserve">Nivel de Cumplimiento Indicador T3 </t>
  </si>
  <si>
    <t>Nivel de Cumplimiento Indicador T4</t>
  </si>
  <si>
    <t>VALORACIÓN</t>
  </si>
  <si>
    <t xml:space="preserve">Ponderacion Indicador </t>
  </si>
  <si>
    <t>Nivel de cumplimiento 
Ponderado T1</t>
  </si>
  <si>
    <t>Nivel de cumplimiento 
Ponderado T2</t>
  </si>
  <si>
    <t>Nivel de cumplimiento 
Ponderado T3</t>
  </si>
  <si>
    <t>Nivel de cumplimiento 
Ponderado T4</t>
  </si>
  <si>
    <r>
      <t>Cumplimiento ponderado por actividad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</si>
  <si>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Cumplimiento ponderado por actividad 
</t>
    </r>
    <r>
      <rPr>
        <b/>
        <sz val="12"/>
        <rFont val="Calibri"/>
        <family val="2"/>
        <scheme val="minor"/>
      </rPr>
      <t>AJUSTADO</t>
    </r>
  </si>
  <si>
    <t>Dimensión Estrategica 1: FORTALECIMIENTO INSTITUCIONAL</t>
  </si>
  <si>
    <t>Fortalecer la gestión institucional y el bienestar de los servidores publicos.</t>
  </si>
  <si>
    <t>Ejecutar el plan de comunicaciones</t>
  </si>
  <si>
    <t>Difundir los resultados misionales a la ciudadania</t>
  </si>
  <si>
    <t xml:space="preserve">Diseño e implementación de la estrategia de comunicación digital </t>
  </si>
  <si>
    <t>Dimensión Estrategica 2: TRANSPARENCIA Y CONTROL SOCIAL</t>
  </si>
  <si>
    <t>Fortalecer la participación ciudadana como mecanismo efectivo de control social.</t>
  </si>
  <si>
    <t>Dimensión Estrategica 3:  CONTROL FISCAL Y RESARCIMIENTO</t>
  </si>
  <si>
    <t>Ejercer la vigilancia y control fiscal de los sujetos de control, haciendo enfasis en el tema ambiental, de forma confiable y eficaz.</t>
  </si>
  <si>
    <t>Fortalecer el proceso de responsabilidad fiscal y jurisdicción coactiva para buscar la recuperación eficaz de los recursos publicos.</t>
  </si>
  <si>
    <t>Propender por la generación de conocimiento y la cualificación del grupo.</t>
  </si>
  <si>
    <t>Anual</t>
  </si>
  <si>
    <t>Satisfacción de la comunicación externa</t>
  </si>
  <si>
    <t>Nivel de desarrollo tecnológico</t>
  </si>
  <si>
    <t>Ejecutar el Plan Estratégico de Tecnologías de Información - PETI</t>
  </si>
  <si>
    <t>Mensual</t>
  </si>
  <si>
    <t>Trimestral</t>
  </si>
  <si>
    <t>Semestral</t>
  </si>
  <si>
    <t>Comunicaciones y Participación Ciudadana</t>
  </si>
  <si>
    <t>Dirección Administrativa y Financiera</t>
  </si>
  <si>
    <t>Evaluación de desempeño laboral - EDL.</t>
  </si>
  <si>
    <t>Dar cumplimiento a los puntos aprobados en el acuerdo laboral.</t>
  </si>
  <si>
    <t>Dar cumplimiento al plan de incentivos.</t>
  </si>
  <si>
    <t>Desarrollar las actividades del plan de bienestar social.</t>
  </si>
  <si>
    <t>Satisfacción servidores públicos.</t>
  </si>
  <si>
    <t>Cumplimiento de los compromisos adquiridos en el acuerdo firmado con el sindicato.</t>
  </si>
  <si>
    <t>Despacho de la Contralora y la Dirección Administrativa y Financiera</t>
  </si>
  <si>
    <t xml:space="preserve">Adelantar alianzas estratégicas y suscribir convenios para el fortalecimiento del
ejercicio del control fiscal.
</t>
  </si>
  <si>
    <t>Realizar acciones para desarrollar los pilares de la gestión del conocimiento.</t>
  </si>
  <si>
    <t xml:space="preserve">Adquirir los conocimientos requeridos a través de programas de
formación institucional.
</t>
  </si>
  <si>
    <t>Ejecución del plan anticorrupción y atención al ciudadano.</t>
  </si>
  <si>
    <t xml:space="preserve">Participar proactivamente en la comisión regional de moralización y consejo
nacional de contralores.
</t>
  </si>
  <si>
    <t xml:space="preserve">Gestionar eficientemente los recursos presupuestales de la
entidad para cada vigencia.
</t>
  </si>
  <si>
    <t>Promover la cultura archivística en la entidad para preservar la memoria institucional.</t>
  </si>
  <si>
    <t>Implementación de la gestión del conocimiento.</t>
  </si>
  <si>
    <t>Implementación del código de integridad.</t>
  </si>
  <si>
    <t>Todas las dependencias. Oficina Asesora de Planeación.</t>
  </si>
  <si>
    <t>Ejecución presupuestal de gastos.</t>
  </si>
  <si>
    <t>Cumplimiento del Plan Institucional de Archivo – PINAR.</t>
  </si>
  <si>
    <t>Todas las dependencias.</t>
  </si>
  <si>
    <t>Realizar actividades de formación y eventos de participación para el ejercicio del control social.</t>
  </si>
  <si>
    <t>Diseñar y ejecutar campaña comunicacional para informar a la comunidad y motivar la participación ciudadana.</t>
  </si>
  <si>
    <t>Generación de espacios con la secretaria de Educación, para la formación de estudiantes de básica primaria y secundaria en la protección de los recursos públicos y el cuidado del medio ambiente.</t>
  </si>
  <si>
    <t>Realizar rendición de la cuenta de la CGQ a la comunidad.</t>
  </si>
  <si>
    <t># participantes vs convocados</t>
  </si>
  <si>
    <t>Cumplimiento de términos PQRSD (peticiones, quejas, reclamos, solicitudes, denuncias).</t>
  </si>
  <si>
    <t>Despacho de la Contralora y Participación Ciudadanía.</t>
  </si>
  <si>
    <t>Despacho de la Contralora.</t>
  </si>
  <si>
    <t>Ejecutar el Plan de vigilancia y control fiscal territorial - PVCFT.</t>
  </si>
  <si>
    <t>Medir los resultados e impactos producidos por el ejercicio de la función de control fiscal.</t>
  </si>
  <si>
    <t>Seguimiento y evaluación a los planes de desarrollo municipales – control de resultados.</t>
  </si>
  <si>
    <t>Evaluar la gestión fiscal ambiental determinando el cumplimiento de la normativa en materia ambiental.</t>
  </si>
  <si>
    <t>Capacitar a los sujetos de control para una gestión más eficiente en el adecuado manejo de
los recursos públicos.</t>
  </si>
  <si>
    <t>Capacitar y sensibilizar los servidores de la CGQ en torno a los temas ambientales y la vigilancia fiscal ambiental.</t>
  </si>
  <si>
    <t>Actualizar la guía de beneficios del control fiscal de la entidad, conforme a las disposiciones normativas vigentes y capacitar los servidores del área misional.</t>
  </si>
  <si>
    <t>Doctrina fiscal como herramienta de gestión del conocimiento Institucional.</t>
  </si>
  <si>
    <t>Descongestionar el proceso de Responsabilidad Fiscal.</t>
  </si>
  <si>
    <t>Cobertura sujetos de control</t>
  </si>
  <si>
    <t>Cobertura presupuesto auditado</t>
  </si>
  <si>
    <t>Satisfacciòn de sujetos de control</t>
  </si>
  <si>
    <t>Dirección Técnica de Control Fiscal</t>
  </si>
  <si>
    <t>Oficina de Responsabilidad Fiscal</t>
  </si>
  <si>
    <t xml:space="preserve">FORMATO:
HOJA DE VIDA INDICADORES </t>
  </si>
  <si>
    <t>PÁGINA
1 de 1</t>
  </si>
  <si>
    <t xml:space="preserve">Vigencia </t>
  </si>
  <si>
    <t>Nº  (1)</t>
  </si>
  <si>
    <t>OBJETIVO ESPECIFICO  (3)</t>
  </si>
  <si>
    <t xml:space="preserve">ACTIVIDAD (4) </t>
  </si>
  <si>
    <t xml:space="preserve">CRITERIOS (5) </t>
  </si>
  <si>
    <t>LINEA BÁSE (7)</t>
  </si>
  <si>
    <t xml:space="preserve">META ANUAL (8)                       </t>
  </si>
  <si>
    <t>ÁREA RESPONSABLE (12)</t>
  </si>
  <si>
    <t>FUNCIONARIO RESPONSABLE (13)</t>
  </si>
  <si>
    <r>
      <rPr>
        <b/>
        <sz val="10"/>
        <rFont val="Arial"/>
        <family val="2"/>
      </rPr>
      <t>REVISADO POR:</t>
    </r>
    <r>
      <rPr>
        <sz val="10"/>
        <rFont val="Arial"/>
        <family val="2"/>
      </rPr>
      <t xml:space="preserve"> </t>
    </r>
  </si>
  <si>
    <t xml:space="preserve">APROBADO POR: </t>
  </si>
  <si>
    <t xml:space="preserve">FECHA DE IMPLEMENTACIÓN: </t>
  </si>
  <si>
    <r>
      <rPr>
        <b/>
        <sz val="12"/>
        <rFont val="Arial"/>
        <family val="2"/>
      </rPr>
      <t>REVISADO POR:</t>
    </r>
    <r>
      <rPr>
        <sz val="12"/>
        <rFont val="Arial"/>
        <family val="2"/>
      </rPr>
      <t xml:space="preserve"> </t>
    </r>
  </si>
  <si>
    <t>Dimensión Estratégica</t>
  </si>
  <si>
    <t>DIMENSIÓN ESTRATÉGICA (2)</t>
  </si>
  <si>
    <t>Nº</t>
  </si>
  <si>
    <t>CRITERIOS</t>
  </si>
  <si>
    <t xml:space="preserve">CÁLCULO DEL INDICADOR   </t>
  </si>
  <si>
    <t>LINEA BÁSE</t>
  </si>
  <si>
    <t xml:space="preserve">META ANUAL                      </t>
  </si>
  <si>
    <t>FUENTE DE INFORMACIÓN Y/O VERIFICACIÓN</t>
  </si>
  <si>
    <t>PERIODICIDAD</t>
  </si>
  <si>
    <t>PROCESO RESPONSABLE</t>
  </si>
  <si>
    <t>FORMATO:
CUADRO DE MANDO</t>
  </si>
  <si>
    <t xml:space="preserve">CÁLCULO DEL INDICADOR  (6)    </t>
  </si>
  <si>
    <t>Reporte Trimestre 1 (9)</t>
  </si>
  <si>
    <t>Reporte Trimestre 2 (10)</t>
  </si>
  <si>
    <t>Reporte Trimestre 3 (11)</t>
  </si>
  <si>
    <t>Reporte Trimestre 4 (12)</t>
  </si>
  <si>
    <t>FUENTE DE INFORMACIÓN Y/O VERIFICACIÓN  (13)</t>
  </si>
  <si>
    <t>ANÁLISIS (14)</t>
  </si>
  <si>
    <t>PERIODICIDAD (15)</t>
  </si>
  <si>
    <t>PROCESO RESPONSABLE (16)</t>
  </si>
  <si>
    <t>ÁREA RESPONSABLE (17)</t>
  </si>
  <si>
    <t>FUNCIONARIO RESPONSABLE (18)</t>
  </si>
  <si>
    <t>Resolución que adopta el Plan de Comunicaciones</t>
  </si>
  <si>
    <t>PESO</t>
  </si>
  <si>
    <t>Plan publicado en la página web</t>
  </si>
  <si>
    <t>N/A</t>
  </si>
  <si>
    <t>Informe grupo auditor</t>
  </si>
  <si>
    <t>Plan de Comunicaciones</t>
  </si>
  <si>
    <t>Decreto 612 de 2018 DAFP</t>
  </si>
  <si>
    <t>Acuerdo Colectivo 001 de 2020 CGQ</t>
  </si>
  <si>
    <t>Acuerdo Laboral 001 de 2017</t>
  </si>
  <si>
    <t>Cumplimiento parcial</t>
  </si>
  <si>
    <t>antecedentes o ultimo dato</t>
  </si>
  <si>
    <t xml:space="preserve">Adelantar alianzas estratégicas y suscribir convenios para el fortalecimiento del ejercicio del control fiscal.
</t>
  </si>
  <si>
    <t xml:space="preserve">Adquirir los conocimientos requeridos a través de programas de formación institucional.
</t>
  </si>
  <si>
    <t>Ley 1474 de 2011 Estatuto Anticorrupción.
Resolución 124 de 2022 que adopta el Plan Anticorrupción.</t>
  </si>
  <si>
    <t>Página web de la Contraloria General del Quindio.</t>
  </si>
  <si>
    <t>Cuatrimestral</t>
  </si>
  <si>
    <t xml:space="preserve">Participar proactivamente en la comisión regional de moralización y consejo nacional de contralores.
</t>
  </si>
  <si>
    <t xml:space="preserve">Gestionar eficientemente los recursos presupuestales de la entidad para cada vigencia.
</t>
  </si>
  <si>
    <t>Ley 1712 de 2014 Transparencia y Acceso a la Información Pública.
Resolución 293 de 2018, Reglamento audicencias Publicas</t>
  </si>
  <si>
    <t>Dos veces al año</t>
  </si>
  <si>
    <t>Capacitar a los sujetos de control para una gestión más eficiente en el adecuado manejo de los recursos públicos.</t>
  </si>
  <si>
    <t>DATOS PARA UTILIZAR SI SE GRAFICA CON TABLA DINÁMICA</t>
  </si>
  <si>
    <t>I TRIMESTRE</t>
  </si>
  <si>
    <t>II TRIMESTRE</t>
  </si>
  <si>
    <t>III TRIMESTRE</t>
  </si>
  <si>
    <t>IV TRIMESTRE</t>
  </si>
  <si>
    <t>OBJETIVO ESTRATÉGICO</t>
  </si>
  <si>
    <t>VALORES TOTALES CON RELACIÓN AL AÑO 1</t>
  </si>
  <si>
    <t>VALORES TOTALES CON RELACIÓN A LOS 4 AÑOS (datos que pasan a la rendición de la cuenta SIA MISIONAL)</t>
  </si>
  <si>
    <t xml:space="preserve">Resolución 029 del 28 de enero de 2022 por la cual se adopta el plan de incentivos para la vigencia 2022. </t>
  </si>
  <si>
    <t>Director Administrativo y Financiero</t>
  </si>
  <si>
    <t xml:space="preserve">Resolución 030 del 28 de enero de 2022 por la cual se adopta el plan de bienestar social para la vigencia 2022. </t>
  </si>
  <si>
    <t>Acuerdo Colectivo 001 de 2022 CGQ</t>
  </si>
  <si>
    <t>Presupuesto Vigencia 2022</t>
  </si>
  <si>
    <t>Resolución 023 del 27 de enero de 2022 por medio de la cual se adopta el plan institucional de archivo.</t>
  </si>
  <si>
    <t>Ley 610 del 2000, Resolucion interna No.109 del 4 de junio de 2013</t>
  </si>
  <si>
    <t>Cobertura sobre procesos vigencias 2017 y  2018.</t>
  </si>
  <si>
    <t>Oficina Responsabilidad Fiscal</t>
  </si>
  <si>
    <t>JEFE DE RESPONSABILIDAD FISCAL YJURISDICCION  COACTIVA</t>
  </si>
  <si>
    <r>
      <t xml:space="preserve">Diseñar y ejecutar campaña comunicacional para informar a la comunidad y motivar la  participación ciudadana. </t>
    </r>
    <r>
      <rPr>
        <b/>
        <sz val="11"/>
        <color rgb="FFFF0000"/>
        <rFont val="Calibri"/>
        <family val="2"/>
        <scheme val="minor"/>
      </rPr>
      <t xml:space="preserve"> ESTA ACTIVIDAD ESTÁ PROYECTADA PARA EJECUCIÓN EN LA VIGENCIA 2023</t>
    </r>
  </si>
  <si>
    <r>
      <t xml:space="preserve">Seguimiento y evaluación a los planes de desarrollo municipales – control de resultados.  </t>
    </r>
    <r>
      <rPr>
        <b/>
        <sz val="11"/>
        <color rgb="FFFF0000"/>
        <rFont val="Calibri"/>
        <family val="2"/>
        <scheme val="minor"/>
      </rPr>
      <t xml:space="preserve"> ESTA ACTIVIDAD ESTÁ PROYECTADA PARA EJECUCIÓN EN LA VIGENCIA 2023</t>
    </r>
  </si>
  <si>
    <r>
      <t xml:space="preserve">Doctrina fiscal como herramienta de gestión del conocimiento Institucional.
</t>
    </r>
    <r>
      <rPr>
        <sz val="11"/>
        <color rgb="FFFF0000"/>
        <rFont val="Calibri"/>
        <family val="2"/>
        <scheme val="minor"/>
      </rPr>
      <t>ESTA ACTIVIDAD SE ENCUENTRA EN EL PLAN DE ACCIÓN ASÍ:  "Capacitar y sensibilizar los servidores del equipo auditor de la CGQ en torno a los temas ambientales y la vigilancia fiscal ambiental.
Capacitación a los servidores del equipo auditor en temas de control fiscal"</t>
    </r>
  </si>
  <si>
    <r>
      <t xml:space="preserve">Descongestionar el proceso de Responsabilidad Fiscal.
</t>
    </r>
    <r>
      <rPr>
        <sz val="11"/>
        <color rgb="FFFF0000"/>
        <rFont val="Calibri"/>
        <family val="2"/>
        <scheme val="minor"/>
      </rPr>
      <t>ESTA ACTIVIDAD SE ENCUENTRA EN EL PLAN DE ACCIÓN ASÍ:  
"Descongestionar el Proceso de Responsabilidad Fiscal tramitando hasta su terminación los procesos en riesgo de prescripción (más de tres años en trámite)."</t>
    </r>
  </si>
  <si>
    <t>Nivel de Cumplimiento ANUAL</t>
  </si>
  <si>
    <t>TOTAL DE CADA TRIMESTRE</t>
  </si>
  <si>
    <t xml:space="preserve">TOTAL AVANCE ACUMULADO </t>
  </si>
  <si>
    <t>AÑO 3</t>
  </si>
  <si>
    <t>AÑO 4</t>
  </si>
  <si>
    <t>Nivel de Cumplimiento PE</t>
  </si>
  <si>
    <t>AÑO 2022</t>
  </si>
  <si>
    <t>AÑO 2023</t>
  </si>
  <si>
    <r>
      <rPr>
        <b/>
        <sz val="25"/>
        <color theme="1"/>
        <rFont val="Calibri"/>
        <family val="2"/>
        <scheme val="minor"/>
      </rPr>
      <t xml:space="preserve">NOTA II TRIMESTRE: </t>
    </r>
    <r>
      <rPr>
        <sz val="25"/>
        <color theme="1"/>
        <rFont val="Calibri"/>
        <family val="2"/>
        <scheme val="minor"/>
      </rPr>
      <t xml:space="preserve">  El peso anual corresponde al 25%, es decir, teniendo en cuenta que este plan es a 4 años, cada trimestre (16 en total) tiene un techo de cumplimiento del 6,25%.   Al arrojar en el primer trimestre un avance del 0,21% acumulado, se interpreta que se tiene un avance del 5,26%.      </t>
    </r>
  </si>
  <si>
    <t>AVANCE POR OBJETIVOS ESTRATÉGICOS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</si>
</sst>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0066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5" fillId="5" borderId="1" xfId="0" applyFont="1" applyFill="1" applyBorder="1" applyAlignment="1" applyProtection="1">
      <alignment horizontal="justify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10" fontId="9" fillId="2" borderId="1" xfId="1" applyNumberFormat="1" applyFont="1" applyFill="1" applyBorder="1" applyAlignment="1" applyProtection="1">
      <alignment horizontal="center" vertical="center"/>
    </xf>
    <xf numFmtId="10" fontId="0" fillId="6" borderId="1" xfId="1" applyNumberFormat="1" applyFont="1" applyFill="1" applyBorder="1" applyAlignment="1" applyProtection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0" fontId="5" fillId="5" borderId="3" xfId="0" applyFont="1" applyFill="1" applyBorder="1" applyAlignment="1" applyProtection="1">
      <alignment horizontal="justify"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justify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2" fillId="2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justify" vertical="center" wrapText="1"/>
    </xf>
    <xf numFmtId="9" fontId="16" fillId="2" borderId="0" xfId="0" applyNumberFormat="1" applyFont="1" applyFill="1" applyAlignment="1">
      <alignment horizontal="center" vertical="center" wrapText="1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0" fontId="20" fillId="0" borderId="0" xfId="0" applyFont="1"/>
    <xf numFmtId="0" fontId="19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19" fillId="2" borderId="1" xfId="0" applyFont="1" applyFill="1" applyBorder="1" applyAlignment="1">
      <alignment horizontal="justify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justify" vertical="center" wrapText="1"/>
    </xf>
    <xf numFmtId="9" fontId="19" fillId="2" borderId="0" xfId="0" applyNumberFormat="1" applyFont="1" applyFill="1" applyAlignment="1">
      <alignment horizontal="center" vertical="center" wrapText="1"/>
    </xf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vertical="center" wrapText="1"/>
      <protection locked="0"/>
    </xf>
    <xf numFmtId="0" fontId="2" fillId="8" borderId="2" xfId="0" applyFont="1" applyFill="1" applyBorder="1" applyAlignment="1" applyProtection="1">
      <alignment vertical="center" wrapText="1"/>
      <protection locked="0"/>
    </xf>
    <xf numFmtId="9" fontId="0" fillId="0" borderId="0" xfId="1" applyFont="1"/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 applyProtection="1">
      <alignment horizontal="justify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10" fontId="9" fillId="2" borderId="13" xfId="1" applyNumberFormat="1" applyFont="1" applyFill="1" applyBorder="1" applyAlignment="1" applyProtection="1">
      <alignment horizontal="center" vertical="center"/>
    </xf>
    <xf numFmtId="164" fontId="6" fillId="2" borderId="13" xfId="1" applyNumberFormat="1" applyFont="1" applyFill="1" applyBorder="1" applyAlignment="1" applyProtection="1">
      <alignment horizontal="center" vertical="center"/>
    </xf>
    <xf numFmtId="164" fontId="6" fillId="2" borderId="14" xfId="1" applyNumberFormat="1" applyFont="1" applyFill="1" applyBorder="1" applyAlignment="1" applyProtection="1">
      <alignment horizontal="center" vertical="center"/>
    </xf>
    <xf numFmtId="164" fontId="6" fillId="2" borderId="16" xfId="1" applyNumberFormat="1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justify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10" fontId="9" fillId="2" borderId="18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vertical="center" wrapText="1"/>
      <protection locked="0"/>
    </xf>
    <xf numFmtId="0" fontId="5" fillId="5" borderId="18" xfId="0" applyFont="1" applyFill="1" applyBorder="1" applyAlignment="1" applyProtection="1">
      <alignment vertical="center" wrapText="1"/>
      <protection locked="0"/>
    </xf>
    <xf numFmtId="9" fontId="3" fillId="3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9" fontId="8" fillId="2" borderId="1" xfId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9" fontId="8" fillId="2" borderId="13" xfId="1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9" fontId="8" fillId="2" borderId="18" xfId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justify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9" fontId="8" fillId="2" borderId="2" xfId="1" applyFont="1" applyFill="1" applyBorder="1" applyAlignment="1" applyProtection="1">
      <alignment horizontal="center" vertical="center"/>
    </xf>
    <xf numFmtId="10" fontId="9" fillId="2" borderId="2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21" xfId="1" applyNumberFormat="1" applyFont="1" applyFill="1" applyBorder="1" applyAlignment="1" applyProtection="1">
      <alignment horizontal="center" vertical="center"/>
    </xf>
    <xf numFmtId="9" fontId="0" fillId="6" borderId="13" xfId="1" applyFont="1" applyFill="1" applyBorder="1" applyAlignment="1" applyProtection="1">
      <alignment horizontal="center" vertical="center"/>
      <protection locked="0"/>
    </xf>
    <xf numFmtId="9" fontId="0" fillId="6" borderId="1" xfId="1" applyFont="1" applyFill="1" applyBorder="1" applyAlignment="1" applyProtection="1">
      <alignment horizontal="center" vertical="center"/>
      <protection locked="0"/>
    </xf>
    <xf numFmtId="9" fontId="0" fillId="6" borderId="2" xfId="1" applyFont="1" applyFill="1" applyBorder="1" applyAlignment="1" applyProtection="1">
      <alignment horizontal="center" vertical="center"/>
      <protection locked="0"/>
    </xf>
    <xf numFmtId="9" fontId="0" fillId="6" borderId="18" xfId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22" fillId="0" borderId="0" xfId="0" applyFont="1"/>
    <xf numFmtId="2" fontId="22" fillId="0" borderId="0" xfId="0" applyNumberFormat="1" applyFont="1"/>
    <xf numFmtId="9" fontId="6" fillId="3" borderId="2" xfId="1" applyFont="1" applyFill="1" applyBorder="1" applyAlignment="1" applyProtection="1">
      <alignment horizontal="center" vertical="center" wrapText="1"/>
      <protection locked="0"/>
    </xf>
    <xf numFmtId="9" fontId="23" fillId="5" borderId="13" xfId="1" applyFont="1" applyFill="1" applyBorder="1" applyAlignment="1" applyProtection="1">
      <alignment horizontal="right" vertical="center" wrapText="1"/>
      <protection locked="0"/>
    </xf>
    <xf numFmtId="9" fontId="23" fillId="5" borderId="1" xfId="1" applyFont="1" applyFill="1" applyBorder="1" applyAlignment="1" applyProtection="1">
      <alignment horizontal="right" vertical="center" wrapText="1"/>
      <protection locked="0"/>
    </xf>
    <xf numFmtId="9" fontId="23" fillId="5" borderId="1" xfId="1" applyFont="1" applyFill="1" applyBorder="1" applyAlignment="1" applyProtection="1">
      <alignment horizontal="right" vertical="center"/>
      <protection locked="0"/>
    </xf>
    <xf numFmtId="9" fontId="23" fillId="5" borderId="2" xfId="1" applyFont="1" applyFill="1" applyBorder="1" applyAlignment="1" applyProtection="1">
      <alignment horizontal="right" vertical="center"/>
      <protection locked="0"/>
    </xf>
    <xf numFmtId="9" fontId="23" fillId="5" borderId="2" xfId="1" applyFont="1" applyFill="1" applyBorder="1" applyAlignment="1" applyProtection="1">
      <alignment horizontal="right" vertical="center" wrapText="1"/>
      <protection locked="0"/>
    </xf>
    <xf numFmtId="9" fontId="23" fillId="5" borderId="18" xfId="1" applyFont="1" applyFill="1" applyBorder="1" applyAlignment="1" applyProtection="1">
      <alignment horizontal="right" vertical="center" wrapText="1"/>
      <protection locked="0"/>
    </xf>
    <xf numFmtId="9" fontId="24" fillId="0" borderId="0" xfId="1" applyFont="1" applyAlignment="1">
      <alignment horizontal="right"/>
    </xf>
    <xf numFmtId="0" fontId="16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12" fillId="2" borderId="1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5" borderId="1" xfId="0" applyFont="1" applyFill="1" applyBorder="1" applyAlignment="1" applyProtection="1">
      <alignment horizontal="justify" vertical="top" wrapText="1"/>
      <protection locked="0"/>
    </xf>
    <xf numFmtId="0" fontId="10" fillId="2" borderId="1" xfId="0" applyFont="1" applyFill="1" applyBorder="1" applyAlignment="1">
      <alignment horizontal="justify" vertical="top" wrapText="1"/>
    </xf>
    <xf numFmtId="9" fontId="12" fillId="2" borderId="1" xfId="0" applyNumberFormat="1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vertical="top" wrapText="1"/>
    </xf>
    <xf numFmtId="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7" fillId="5" borderId="2" xfId="0" applyFont="1" applyFill="1" applyBorder="1" applyAlignment="1" applyProtection="1">
      <alignment vertical="center" wrapText="1"/>
      <protection locked="0"/>
    </xf>
    <xf numFmtId="0" fontId="27" fillId="5" borderId="1" xfId="0" applyFont="1" applyFill="1" applyBorder="1" applyAlignment="1" applyProtection="1">
      <alignment vertical="center" wrapText="1"/>
      <protection locked="0"/>
    </xf>
    <xf numFmtId="0" fontId="27" fillId="5" borderId="1" xfId="0" applyFont="1" applyFill="1" applyBorder="1" applyAlignment="1" applyProtection="1">
      <alignment horizontal="justify" vertical="center" wrapText="1"/>
      <protection locked="0"/>
    </xf>
    <xf numFmtId="0" fontId="27" fillId="5" borderId="6" xfId="0" applyFont="1" applyFill="1" applyBorder="1" applyAlignment="1" applyProtection="1">
      <alignment horizontal="justify" vertical="top" wrapText="1"/>
      <protection locked="0"/>
    </xf>
    <xf numFmtId="0" fontId="27" fillId="11" borderId="1" xfId="0" applyFont="1" applyFill="1" applyBorder="1" applyAlignment="1" applyProtection="1">
      <alignment horizontal="justify" vertical="top" wrapText="1"/>
      <protection locked="0"/>
    </xf>
    <xf numFmtId="0" fontId="27" fillId="5" borderId="1" xfId="0" applyFont="1" applyFill="1" applyBorder="1" applyAlignment="1" applyProtection="1">
      <alignment vertical="top" wrapText="1"/>
      <protection locked="0"/>
    </xf>
    <xf numFmtId="0" fontId="27" fillId="5" borderId="3" xfId="0" applyFont="1" applyFill="1" applyBorder="1" applyAlignment="1" applyProtection="1">
      <alignment horizontal="justify" vertical="top" wrapText="1"/>
      <protection locked="0"/>
    </xf>
    <xf numFmtId="0" fontId="19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9" fontId="24" fillId="0" borderId="0" xfId="1" applyFont="1"/>
    <xf numFmtId="2" fontId="0" fillId="0" borderId="0" xfId="0" applyNumberFormat="1"/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9" fontId="22" fillId="0" borderId="0" xfId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22" fillId="15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vertical="top" wrapText="1"/>
    </xf>
    <xf numFmtId="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5" fillId="0" borderId="18" xfId="0" applyFont="1" applyBorder="1" applyAlignment="1" applyProtection="1">
      <alignment horizontal="justify" vertical="center" wrapText="1"/>
      <protection locked="0"/>
    </xf>
    <xf numFmtId="0" fontId="30" fillId="12" borderId="22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2" fontId="31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9" fillId="2" borderId="13" xfId="1" applyNumberFormat="1" applyFont="1" applyFill="1" applyBorder="1" applyAlignment="1" applyProtection="1">
      <alignment horizontal="center" vertical="center"/>
    </xf>
    <xf numFmtId="2" fontId="9" fillId="2" borderId="1" xfId="1" applyNumberFormat="1" applyFont="1" applyFill="1" applyBorder="1" applyAlignment="1" applyProtection="1">
      <alignment horizontal="center" vertical="center"/>
    </xf>
    <xf numFmtId="2" fontId="9" fillId="2" borderId="2" xfId="1" applyNumberFormat="1" applyFont="1" applyFill="1" applyBorder="1" applyAlignment="1" applyProtection="1">
      <alignment horizontal="center" vertical="center"/>
    </xf>
    <xf numFmtId="2" fontId="9" fillId="2" borderId="18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2" fontId="9" fillId="2" borderId="23" xfId="1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left" wrapText="1"/>
    </xf>
    <xf numFmtId="0" fontId="2" fillId="8" borderId="12" xfId="0" applyFont="1" applyFill="1" applyBorder="1" applyAlignment="1" applyProtection="1">
      <alignment horizontal="center" vertical="center" wrapText="1"/>
      <protection locked="0"/>
    </xf>
    <xf numFmtId="0" fontId="2" fillId="8" borderId="15" xfId="0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22" fillId="15" borderId="1" xfId="0" applyFont="1" applyFill="1" applyBorder="1" applyAlignment="1">
      <alignment horizontal="center"/>
    </xf>
    <xf numFmtId="2" fontId="35" fillId="0" borderId="22" xfId="0" applyNumberFormat="1" applyFont="1" applyBorder="1" applyAlignment="1">
      <alignment horizontal="center" vertical="center"/>
    </xf>
    <xf numFmtId="0" fontId="0" fillId="14" borderId="1" xfId="0" applyFill="1" applyBorder="1" applyAlignment="1">
      <alignment horizontal="center" wrapText="1"/>
    </xf>
    <xf numFmtId="0" fontId="7" fillId="13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 applyProtection="1">
      <alignment horizontal="center" vertical="top" wrapText="1"/>
      <protection locked="0"/>
    </xf>
    <xf numFmtId="0" fontId="27" fillId="5" borderId="1" xfId="0" applyFont="1" applyFill="1" applyBorder="1" applyAlignment="1" applyProtection="1">
      <alignment horizontal="center" vertical="top" wrapText="1"/>
      <protection locked="0"/>
    </xf>
    <xf numFmtId="0" fontId="27" fillId="5" borderId="2" xfId="0" applyFont="1" applyFill="1" applyBorder="1" applyAlignment="1" applyProtection="1">
      <alignment horizontal="center" vertical="center" wrapText="1"/>
      <protection locked="0"/>
    </xf>
    <xf numFmtId="0" fontId="27" fillId="5" borderId="6" xfId="0" applyFont="1" applyFill="1" applyBorder="1" applyAlignment="1" applyProtection="1">
      <alignment horizontal="center" vertical="center" wrapText="1"/>
      <protection locked="0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 applyProtection="1">
      <alignment horizontal="center" vertical="top" wrapText="1"/>
      <protection locked="0"/>
    </xf>
    <xf numFmtId="0" fontId="26" fillId="7" borderId="6" xfId="0" applyFont="1" applyFill="1" applyBorder="1" applyAlignment="1" applyProtection="1">
      <alignment horizontal="center" vertical="top" wrapText="1"/>
      <protection locked="0"/>
    </xf>
    <xf numFmtId="0" fontId="26" fillId="7" borderId="7" xfId="0" applyFont="1" applyFill="1" applyBorder="1" applyAlignment="1" applyProtection="1">
      <alignment horizontal="center" vertical="top" wrapText="1"/>
      <protection locked="0"/>
    </xf>
    <xf numFmtId="0" fontId="27" fillId="5" borderId="2" xfId="0" applyFont="1" applyFill="1" applyBorder="1" applyAlignment="1" applyProtection="1">
      <alignment horizontal="center" vertical="top" wrapText="1"/>
      <protection locked="0"/>
    </xf>
    <xf numFmtId="0" fontId="27" fillId="5" borderId="6" xfId="0" applyFont="1" applyFill="1" applyBorder="1" applyAlignment="1" applyProtection="1">
      <alignment horizontal="center" vertical="top" wrapText="1"/>
      <protection locked="0"/>
    </xf>
    <xf numFmtId="0" fontId="27" fillId="5" borderId="7" xfId="0" applyFont="1" applyFill="1" applyBorder="1" applyAlignment="1" applyProtection="1">
      <alignment horizontal="center" vertical="top" wrapText="1"/>
      <protection locked="0"/>
    </xf>
    <xf numFmtId="0" fontId="26" fillId="8" borderId="2" xfId="0" applyFont="1" applyFill="1" applyBorder="1" applyAlignment="1" applyProtection="1">
      <alignment horizontal="center" vertical="top" wrapText="1"/>
      <protection locked="0"/>
    </xf>
    <xf numFmtId="0" fontId="26" fillId="8" borderId="6" xfId="0" applyFont="1" applyFill="1" applyBorder="1" applyAlignment="1" applyProtection="1">
      <alignment horizontal="center" vertical="top" wrapText="1"/>
      <protection locked="0"/>
    </xf>
    <xf numFmtId="0" fontId="26" fillId="8" borderId="7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orcentaje" xfId="1" builtinId="5"/>
  </cellStyles>
  <dxfs count="3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6FF99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394607</xdr:colOff>
      <xdr:row>0</xdr:row>
      <xdr:rowOff>81643</xdr:rowOff>
    </xdr:from>
    <xdr:to>
      <xdr:col>2</xdr:col>
      <xdr:colOff>390071</xdr:colOff>
      <xdr:row>3</xdr:row>
      <xdr:rowOff>201863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18A1D-C4A9-4A5B-83A0-D57A28059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3" y="81643"/>
          <a:ext cx="1496785" cy="955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748393</xdr:colOff>
      <xdr:row>1</xdr:row>
      <xdr:rowOff>54429</xdr:rowOff>
    </xdr:from>
    <xdr:to>
      <xdr:col>2</xdr:col>
      <xdr:colOff>952499</xdr:colOff>
      <xdr:row>2</xdr:row>
      <xdr:rowOff>154558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87309A-C603-4F74-9884-8A118B8DF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" y="244929"/>
          <a:ext cx="966106" cy="4811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326573</xdr:colOff>
      <xdr:row>1</xdr:row>
      <xdr:rowOff>95250</xdr:rowOff>
    </xdr:from>
    <xdr:to>
      <xdr:col>2</xdr:col>
      <xdr:colOff>775607</xdr:colOff>
      <xdr:row>2</xdr:row>
      <xdr:rowOff>181772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609EF1-FA6F-49E7-92A6-8579F6164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398" y="295275"/>
          <a:ext cx="963384" cy="4865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C35"/>
  <sheetViews>
    <sheetView tabSelected="1" view="pageBreakPreview" topLeftCell="AP4" zoomScale="60" zoomScaleNormal="60" workbookViewId="0">
      <selection activeCell="AX4" sqref="AX4:BB4"/>
    </sheetView>
  </sheetViews>
  <sheetFormatPr baseColWidth="10" defaultRowHeight="21" x14ac:dyDescent="0.35"/>
  <cols>
    <col min="1" max="1" width="2.42578125" customWidth="1"/>
    <col min="2" max="2" width="22.42578125" customWidth="1"/>
    <col min="3" max="3" width="25" customWidth="1"/>
    <col min="4" max="4" width="32.7109375" customWidth="1"/>
    <col min="5" max="5" width="12.42578125" bestFit="1" customWidth="1"/>
    <col min="6" max="10" width="17.5703125" customWidth="1"/>
    <col min="11" max="11" width="9.7109375" style="104" customWidth="1"/>
    <col min="12" max="12" width="18" customWidth="1"/>
    <col min="13" max="13" width="21.7109375" bestFit="1" customWidth="1"/>
    <col min="14" max="14" width="21.140625" customWidth="1"/>
    <col min="15" max="15" width="5.7109375" hidden="1" customWidth="1"/>
    <col min="16" max="16" width="4.5703125" hidden="1" customWidth="1"/>
    <col min="17" max="17" width="7.5703125" hidden="1" customWidth="1"/>
    <col min="18" max="19" width="6.85546875" hidden="1" customWidth="1"/>
    <col min="20" max="20" width="7.140625" hidden="1" customWidth="1"/>
    <col min="21" max="24" width="17.85546875" customWidth="1"/>
    <col min="25" max="25" width="17.85546875" hidden="1" customWidth="1"/>
    <col min="26" max="26" width="22.140625" hidden="1" customWidth="1"/>
    <col min="27" max="27" width="17.85546875" hidden="1" customWidth="1"/>
    <col min="28" max="28" width="18.140625" hidden="1" customWidth="1"/>
    <col min="29" max="31" width="17.85546875" hidden="1" customWidth="1"/>
    <col min="32" max="32" width="21.85546875" hidden="1" customWidth="1"/>
    <col min="33" max="37" width="17.85546875" hidden="1" customWidth="1"/>
    <col min="38" max="38" width="20.42578125" hidden="1" customWidth="1"/>
    <col min="39" max="39" width="21.140625" hidden="1" customWidth="1"/>
    <col min="40" max="40" width="31" hidden="1" customWidth="1"/>
    <col min="41" max="41" width="19.140625" style="59" customWidth="1"/>
    <col min="42" max="45" width="21" customWidth="1"/>
    <col min="46" max="47" width="21" hidden="1" customWidth="1"/>
    <col min="48" max="48" width="11.42578125" hidden="1" customWidth="1"/>
    <col min="49" max="49" width="11.42578125" customWidth="1"/>
    <col min="50" max="50" width="36.5703125" customWidth="1"/>
    <col min="51" max="54" width="23.140625" customWidth="1"/>
    <col min="55" max="55" width="17" bestFit="1" customWidth="1"/>
  </cols>
  <sheetData>
    <row r="3" spans="1:55" ht="21.75" thickBot="1" x14ac:dyDescent="0.4"/>
    <row r="4" spans="1:55" ht="47.25" customHeight="1" thickBot="1" x14ac:dyDescent="0.4">
      <c r="G4" s="176" t="s">
        <v>139</v>
      </c>
      <c r="H4" s="176"/>
      <c r="I4" s="176"/>
      <c r="J4" s="176"/>
      <c r="O4" s="178" t="s">
        <v>167</v>
      </c>
      <c r="P4" s="178"/>
      <c r="Q4" s="178"/>
      <c r="R4" s="178"/>
      <c r="S4" s="178"/>
      <c r="T4" s="178"/>
      <c r="U4" s="178" t="s">
        <v>168</v>
      </c>
      <c r="V4" s="178"/>
      <c r="W4" s="178"/>
      <c r="X4" s="178"/>
      <c r="Y4" s="178"/>
      <c r="Z4" s="178"/>
      <c r="AA4" s="178" t="s">
        <v>164</v>
      </c>
      <c r="AB4" s="178"/>
      <c r="AC4" s="178"/>
      <c r="AD4" s="178"/>
      <c r="AE4" s="178"/>
      <c r="AF4" s="178"/>
      <c r="AG4" s="178" t="s">
        <v>165</v>
      </c>
      <c r="AH4" s="178"/>
      <c r="AI4" s="178"/>
      <c r="AJ4" s="178"/>
      <c r="AK4" s="178"/>
      <c r="AL4" s="178"/>
      <c r="AM4" s="158"/>
      <c r="AN4" s="158"/>
      <c r="AX4" s="177" t="s">
        <v>170</v>
      </c>
      <c r="AY4" s="177"/>
      <c r="AZ4" s="177"/>
      <c r="BA4" s="177"/>
      <c r="BB4" s="177"/>
      <c r="BC4" s="136"/>
    </row>
    <row r="5" spans="1:55" ht="96.75" customHeight="1" thickBot="1" x14ac:dyDescent="0.35">
      <c r="A5" s="1"/>
      <c r="B5" s="60" t="s">
        <v>96</v>
      </c>
      <c r="C5" s="60" t="s">
        <v>0</v>
      </c>
      <c r="D5" s="60" t="s">
        <v>1</v>
      </c>
      <c r="E5" s="60" t="s">
        <v>2</v>
      </c>
      <c r="F5" s="60" t="s">
        <v>3</v>
      </c>
      <c r="G5" s="135" t="s">
        <v>96</v>
      </c>
      <c r="H5" s="135" t="s">
        <v>0</v>
      </c>
      <c r="I5" s="135" t="s">
        <v>1</v>
      </c>
      <c r="J5" s="135" t="s">
        <v>3</v>
      </c>
      <c r="K5" s="97" t="s">
        <v>119</v>
      </c>
      <c r="L5" s="60" t="s">
        <v>4</v>
      </c>
      <c r="M5" s="60" t="s">
        <v>5</v>
      </c>
      <c r="N5" s="60" t="s">
        <v>6</v>
      </c>
      <c r="O5" s="60" t="s">
        <v>7</v>
      </c>
      <c r="P5" s="60" t="s">
        <v>8</v>
      </c>
      <c r="Q5" s="60" t="s">
        <v>9</v>
      </c>
      <c r="R5" s="60" t="s">
        <v>10</v>
      </c>
      <c r="S5" s="60" t="s">
        <v>161</v>
      </c>
      <c r="T5" s="60" t="s">
        <v>11</v>
      </c>
      <c r="U5" s="60" t="s">
        <v>7</v>
      </c>
      <c r="V5" s="60" t="s">
        <v>8</v>
      </c>
      <c r="W5" s="60" t="s">
        <v>9</v>
      </c>
      <c r="X5" s="60" t="s">
        <v>10</v>
      </c>
      <c r="Y5" s="60" t="s">
        <v>161</v>
      </c>
      <c r="Z5" s="60" t="s">
        <v>11</v>
      </c>
      <c r="AA5" s="60" t="s">
        <v>7</v>
      </c>
      <c r="AB5" s="60" t="s">
        <v>8</v>
      </c>
      <c r="AC5" s="60" t="s">
        <v>9</v>
      </c>
      <c r="AD5" s="60" t="s">
        <v>10</v>
      </c>
      <c r="AE5" s="60" t="s">
        <v>161</v>
      </c>
      <c r="AF5" s="60" t="s">
        <v>11</v>
      </c>
      <c r="AG5" s="60" t="s">
        <v>7</v>
      </c>
      <c r="AH5" s="60" t="s">
        <v>8</v>
      </c>
      <c r="AI5" s="60" t="s">
        <v>9</v>
      </c>
      <c r="AJ5" s="60" t="s">
        <v>10</v>
      </c>
      <c r="AK5" s="60" t="s">
        <v>161</v>
      </c>
      <c r="AL5" s="60" t="s">
        <v>11</v>
      </c>
      <c r="AM5" s="60" t="s">
        <v>166</v>
      </c>
      <c r="AN5" s="60" t="s">
        <v>11</v>
      </c>
      <c r="AO5" s="75" t="s">
        <v>12</v>
      </c>
      <c r="AP5" s="60" t="s">
        <v>13</v>
      </c>
      <c r="AQ5" s="60" t="s">
        <v>14</v>
      </c>
      <c r="AR5" s="60" t="s">
        <v>15</v>
      </c>
      <c r="AS5" s="60" t="s">
        <v>16</v>
      </c>
      <c r="AT5" s="61" t="s">
        <v>17</v>
      </c>
      <c r="AU5" s="61" t="s">
        <v>18</v>
      </c>
      <c r="AX5" s="149" t="s">
        <v>144</v>
      </c>
      <c r="AY5" s="149" t="s">
        <v>140</v>
      </c>
      <c r="AZ5" s="149" t="s">
        <v>141</v>
      </c>
      <c r="BA5" s="149" t="s">
        <v>142</v>
      </c>
      <c r="BB5" s="149" t="s">
        <v>143</v>
      </c>
      <c r="BC5" s="136"/>
    </row>
    <row r="6" spans="1:55" ht="90.75" customHeight="1" thickBot="1" x14ac:dyDescent="0.35">
      <c r="A6" s="2"/>
      <c r="B6" s="165" t="s">
        <v>19</v>
      </c>
      <c r="C6" s="168" t="s">
        <v>20</v>
      </c>
      <c r="D6" s="144" t="s">
        <v>21</v>
      </c>
      <c r="E6" s="78">
        <v>25</v>
      </c>
      <c r="F6" s="168" t="s">
        <v>31</v>
      </c>
      <c r="G6" s="56" t="s">
        <v>19</v>
      </c>
      <c r="H6" s="11" t="s">
        <v>20</v>
      </c>
      <c r="I6" s="3" t="s">
        <v>21</v>
      </c>
      <c r="J6" s="12" t="s">
        <v>31</v>
      </c>
      <c r="K6" s="98">
        <f>4%/3</f>
        <v>1.3333333333333334E-2</v>
      </c>
      <c r="L6" s="79" t="s">
        <v>35</v>
      </c>
      <c r="M6" s="62" t="s">
        <v>37</v>
      </c>
      <c r="N6" s="62" t="s">
        <v>37</v>
      </c>
      <c r="O6" s="63">
        <v>5</v>
      </c>
      <c r="P6" s="63">
        <v>5</v>
      </c>
      <c r="Q6" s="63">
        <v>8.75</v>
      </c>
      <c r="R6" s="63">
        <v>6.25</v>
      </c>
      <c r="S6" s="80">
        <f>IF(SUM(O6:R6)&gt;E6,E6/E6,SUM(O6:R6)/E6)</f>
        <v>1</v>
      </c>
      <c r="T6" s="64" t="str">
        <f>IF(S6&gt;70%,"CUMPLIMIENTO",IF(AND(S6&gt;=30%,S6&lt;=70%),"CUMPLIMIENTO PARCIAL","INCUMPLIMIENTO"))</f>
        <v>CUMPLIMIENTO</v>
      </c>
      <c r="U6" s="154">
        <v>6.25</v>
      </c>
      <c r="V6" s="154"/>
      <c r="W6" s="154"/>
      <c r="X6" s="154"/>
      <c r="Y6" s="6">
        <f>IF(SUM(U6:X6)&gt;E6,E6/E6,SUM(U6:X6)/E6)</f>
        <v>0.25</v>
      </c>
      <c r="Z6" s="6" t="str">
        <f>IF(Y6&gt;70%,"CUMPLIMIENTO",IF(AND(Y6&gt;=30%,Y6&lt;=70%),"CUMPLIMIENTO PARCIAL","INCUMPLIMIENTO"))</f>
        <v>INCUMPLIMIENTO</v>
      </c>
      <c r="AA6" s="159"/>
      <c r="AB6" s="154"/>
      <c r="AC6" s="154"/>
      <c r="AD6" s="154"/>
      <c r="AE6" s="6">
        <f>IF(SUM(AA6:AD6)&gt;E6,E6/E6,SUM(AA6:AD6)/E6)</f>
        <v>0</v>
      </c>
      <c r="AF6" s="6" t="str">
        <f>IF(AE6&gt;70%,"CUMPLIMIENTO",IF(AND(AE6&gt;=30%,AE6&lt;=70%),"CUMPLIMIENTO PARCIAL","INCUMPLIMIENTO"))</f>
        <v>INCUMPLIMIENTO</v>
      </c>
      <c r="AG6" s="154"/>
      <c r="AH6" s="154"/>
      <c r="AI6" s="154"/>
      <c r="AJ6" s="154"/>
      <c r="AK6" s="6">
        <f>IF(SUM(AG6:AJ6)&gt;E6,E6/E6,SUM(AG6:AJ6)/E6)</f>
        <v>0</v>
      </c>
      <c r="AL6" s="6" t="str">
        <f>IF(AK6&gt;70%,"CUMPLIMIENTO",IF(AND(AK6&gt;=30%,AK6&lt;=70%),"CUMPLIMIENTO PARCIAL","INCUMPLIMIENTO"))</f>
        <v>INCUMPLIMIENTO</v>
      </c>
      <c r="AM6" s="6">
        <f>((S6*0.25)+(Y6*0.25)+(AE6*0.25)+(AK6*0.25))</f>
        <v>0.3125</v>
      </c>
      <c r="AN6" s="6" t="str">
        <f>IF(AM6&gt;70%,"CUMPLIMIENTO",IF(AND(AM6&gt;=30%,AM6&lt;=70%),"CUMPLIMIENTO PARCIAL","INCUMPLIMIENTO"))</f>
        <v>CUMPLIMIENTO PARCIAL</v>
      </c>
      <c r="AO6" s="90">
        <f>36%/14</f>
        <v>2.5714285714285714E-2</v>
      </c>
      <c r="AP6" s="7">
        <f>U6/E6*AO6</f>
        <v>6.4285714285714285E-3</v>
      </c>
      <c r="AQ6" s="7">
        <f>V6/E6*AO6</f>
        <v>0</v>
      </c>
      <c r="AR6" s="7">
        <f>W6/E6*AO6</f>
        <v>0</v>
      </c>
      <c r="AS6" s="7">
        <f>X6/E6*AO6</f>
        <v>0</v>
      </c>
      <c r="AT6" s="65">
        <f>SUM(AP6:AS6)</f>
        <v>6.4285714285714285E-3</v>
      </c>
      <c r="AU6" s="66">
        <f>IF(AT6&gt;AO6,AO6,AT6)</f>
        <v>6.4285714285714285E-3</v>
      </c>
      <c r="AV6" t="s">
        <v>34</v>
      </c>
      <c r="AX6" s="150" t="s">
        <v>20</v>
      </c>
      <c r="AY6" s="151">
        <f>25*(SUM(AP6:AP19))</f>
        <v>2.1857142857142851</v>
      </c>
      <c r="AZ6" s="151">
        <f>25*(SUM(AQ6:AQ19))</f>
        <v>0</v>
      </c>
      <c r="BA6" s="151">
        <f>25*(SUM(AR6:AR19))</f>
        <v>0</v>
      </c>
      <c r="BB6" s="151">
        <f>25*(SUM(AS6:AS19))</f>
        <v>0</v>
      </c>
      <c r="BC6" s="136"/>
    </row>
    <row r="7" spans="1:55" ht="92.25" customHeight="1" thickBot="1" x14ac:dyDescent="0.35">
      <c r="A7" s="2"/>
      <c r="B7" s="166"/>
      <c r="C7" s="164"/>
      <c r="D7" s="145" t="s">
        <v>22</v>
      </c>
      <c r="E7" s="76">
        <v>25</v>
      </c>
      <c r="F7" s="164"/>
      <c r="G7" s="56" t="s">
        <v>19</v>
      </c>
      <c r="H7" s="11" t="s">
        <v>20</v>
      </c>
      <c r="I7" s="3" t="s">
        <v>22</v>
      </c>
      <c r="J7" s="12" t="s">
        <v>31</v>
      </c>
      <c r="K7" s="99">
        <f t="shared" ref="K7:K8" si="0">4%/3</f>
        <v>1.3333333333333334E-2</v>
      </c>
      <c r="L7" s="4" t="s">
        <v>34</v>
      </c>
      <c r="M7" s="3" t="s">
        <v>37</v>
      </c>
      <c r="N7" s="3" t="s">
        <v>37</v>
      </c>
      <c r="O7" s="5">
        <v>5</v>
      </c>
      <c r="P7" s="5">
        <v>5</v>
      </c>
      <c r="Q7" s="5">
        <v>8.75</v>
      </c>
      <c r="R7" s="5">
        <v>6.25</v>
      </c>
      <c r="S7" s="77">
        <f t="shared" ref="S7:S32" si="1">IF(SUM(O7:R7)&gt;E7,E7/E7,SUM(O7:R7)/E7)</f>
        <v>1</v>
      </c>
      <c r="T7" s="6" t="str">
        <f t="shared" ref="T7:T32" si="2">IF(S7&gt;70%,"CUMPLIMIENTO",IF(AND(S7&gt;=30%,S7&lt;=70%),"CUMPLIMIENTO PARCIAL","INCUMPLIMIENTO"))</f>
        <v>CUMPLIMIENTO</v>
      </c>
      <c r="U7" s="154">
        <v>6.25</v>
      </c>
      <c r="V7" s="155"/>
      <c r="W7" s="155"/>
      <c r="X7" s="155"/>
      <c r="Y7" s="6">
        <f t="shared" ref="Y7:Y32" si="3">IF(SUM(U7:X7)&gt;E7,E7/E7,SUM(U7:X7)/E7)</f>
        <v>0.25</v>
      </c>
      <c r="Z7" s="6" t="str">
        <f t="shared" ref="Z7:Z32" si="4">IF(Y7&gt;70%,"CUMPLIMIENTO",IF(AND(Y7&gt;=30%,Y7&lt;=70%),"CUMPLIMIENTO PARCIAL","INCUMPLIMIENTO"))</f>
        <v>INCUMPLIMIENTO</v>
      </c>
      <c r="AA7" s="155"/>
      <c r="AB7" s="155"/>
      <c r="AC7" s="155"/>
      <c r="AD7" s="155"/>
      <c r="AE7" s="6">
        <f t="shared" ref="AE7:AE32" si="5">IF(SUM(AA7:AD7)&gt;E7,E7/E7,SUM(AA7:AD7)/E7)</f>
        <v>0</v>
      </c>
      <c r="AF7" s="6" t="str">
        <f t="shared" ref="AF7:AF32" si="6">IF(AE7&gt;70%,"CUMPLIMIENTO",IF(AND(AE7&gt;=30%,AE7&lt;=70%),"CUMPLIMIENTO PARCIAL","INCUMPLIMIENTO"))</f>
        <v>INCUMPLIMIENTO</v>
      </c>
      <c r="AG7" s="155"/>
      <c r="AH7" s="155"/>
      <c r="AI7" s="155"/>
      <c r="AJ7" s="155"/>
      <c r="AK7" s="6">
        <f t="shared" ref="AK7:AK32" si="7">IF(SUM(AG7:AJ7)&gt;E7,E7/E7,SUM(AG7:AJ7)/E7)</f>
        <v>0</v>
      </c>
      <c r="AL7" s="6" t="str">
        <f t="shared" ref="AL7:AL32" si="8">IF(AK7&gt;70%,"CUMPLIMIENTO",IF(AND(AK7&gt;=30%,AK7&lt;=70%),"CUMPLIMIENTO PARCIAL","INCUMPLIMIENTO"))</f>
        <v>INCUMPLIMIENTO</v>
      </c>
      <c r="AM7" s="6">
        <f t="shared" ref="AM7:AM32" si="9">((S7*0.25)+(Y7*0.25)+(AE7*0.25)+(AK7*0.25))</f>
        <v>0.3125</v>
      </c>
      <c r="AN7" s="6" t="str">
        <f t="shared" ref="AN7:AN32" si="10">IF(AM7&gt;70%,"CUMPLIMIENTO",IF(AND(AM7&gt;=30%,AM7&lt;=70%),"CUMPLIMIENTO PARCIAL","INCUMPLIMIENTO"))</f>
        <v>CUMPLIMIENTO PARCIAL</v>
      </c>
      <c r="AO7" s="91">
        <f t="shared" ref="AO7:AO19" si="11">36%/14</f>
        <v>2.5714285714285714E-2</v>
      </c>
      <c r="AP7" s="7">
        <f t="shared" ref="AP7:AP9" si="12">U7/E7*AO7</f>
        <v>6.4285714285714285E-3</v>
      </c>
      <c r="AQ7" s="7">
        <f t="shared" ref="AQ7:AQ9" si="13">V7/E7*AO7</f>
        <v>0</v>
      </c>
      <c r="AR7" s="7">
        <f t="shared" ref="AR7:AR9" si="14">W7/E7*AO7</f>
        <v>0</v>
      </c>
      <c r="AS7" s="7">
        <f t="shared" ref="AS7:AS8" si="15">X7/E7*AO7</f>
        <v>0</v>
      </c>
      <c r="AT7" s="8">
        <f t="shared" ref="AT7:AT32" si="16">SUM(AP7:AS7)</f>
        <v>6.4285714285714285E-3</v>
      </c>
      <c r="AU7" s="67">
        <f t="shared" ref="AU7:AU32" si="17">IF(AT7&gt;AO7,AO7,AT7)</f>
        <v>6.4285714285714285E-3</v>
      </c>
      <c r="AV7" t="s">
        <v>35</v>
      </c>
      <c r="AX7" s="150" t="s">
        <v>25</v>
      </c>
      <c r="AY7" s="151">
        <f>25*(SUM(AP20:AP23))</f>
        <v>0.81562500000000004</v>
      </c>
      <c r="AZ7" s="151">
        <f t="shared" ref="AZ7:BB7" si="18">25*(SUM(AQ20:AQ23))</f>
        <v>0</v>
      </c>
      <c r="BA7" s="151">
        <f t="shared" si="18"/>
        <v>0</v>
      </c>
      <c r="BB7" s="151">
        <f t="shared" si="18"/>
        <v>0</v>
      </c>
      <c r="BC7" s="136"/>
    </row>
    <row r="8" spans="1:55" ht="117" customHeight="1" thickBot="1" x14ac:dyDescent="0.35">
      <c r="A8" s="2"/>
      <c r="B8" s="166"/>
      <c r="C8" s="164"/>
      <c r="D8" s="107" t="s">
        <v>23</v>
      </c>
      <c r="E8" s="76">
        <v>25</v>
      </c>
      <c r="F8" s="164"/>
      <c r="G8" s="56" t="s">
        <v>19</v>
      </c>
      <c r="H8" s="11" t="s">
        <v>20</v>
      </c>
      <c r="I8" s="9" t="s">
        <v>23</v>
      </c>
      <c r="J8" s="12" t="s">
        <v>31</v>
      </c>
      <c r="K8" s="99">
        <f t="shared" si="0"/>
        <v>1.3333333333333334E-2</v>
      </c>
      <c r="L8" s="4" t="s">
        <v>30</v>
      </c>
      <c r="M8" s="3" t="s">
        <v>37</v>
      </c>
      <c r="N8" s="3" t="s">
        <v>37</v>
      </c>
      <c r="O8" s="5">
        <v>5</v>
      </c>
      <c r="P8" s="5">
        <v>5</v>
      </c>
      <c r="Q8" s="5">
        <v>8.75</v>
      </c>
      <c r="R8" s="5">
        <v>6.25</v>
      </c>
      <c r="S8" s="77">
        <f t="shared" si="1"/>
        <v>1</v>
      </c>
      <c r="T8" s="6" t="str">
        <f t="shared" si="2"/>
        <v>CUMPLIMIENTO</v>
      </c>
      <c r="U8" s="154">
        <v>6.25</v>
      </c>
      <c r="V8" s="155"/>
      <c r="W8" s="155"/>
      <c r="X8" s="155"/>
      <c r="Y8" s="6">
        <f t="shared" si="3"/>
        <v>0.25</v>
      </c>
      <c r="Z8" s="6" t="str">
        <f t="shared" si="4"/>
        <v>INCUMPLIMIENTO</v>
      </c>
      <c r="AA8" s="155"/>
      <c r="AB8" s="155"/>
      <c r="AC8" s="155"/>
      <c r="AD8" s="155"/>
      <c r="AE8" s="6">
        <f t="shared" si="5"/>
        <v>0</v>
      </c>
      <c r="AF8" s="6" t="str">
        <f t="shared" si="6"/>
        <v>INCUMPLIMIENTO</v>
      </c>
      <c r="AG8" s="155"/>
      <c r="AH8" s="155"/>
      <c r="AI8" s="155"/>
      <c r="AJ8" s="155"/>
      <c r="AK8" s="6">
        <f t="shared" si="7"/>
        <v>0</v>
      </c>
      <c r="AL8" s="6" t="str">
        <f t="shared" si="8"/>
        <v>INCUMPLIMIENTO</v>
      </c>
      <c r="AM8" s="6">
        <f t="shared" si="9"/>
        <v>0.3125</v>
      </c>
      <c r="AN8" s="6" t="str">
        <f t="shared" si="10"/>
        <v>CUMPLIMIENTO PARCIAL</v>
      </c>
      <c r="AO8" s="91">
        <f t="shared" si="11"/>
        <v>2.5714285714285714E-2</v>
      </c>
      <c r="AP8" s="7">
        <f>U8/E8*AO8</f>
        <v>6.4285714285714285E-3</v>
      </c>
      <c r="AQ8" s="7">
        <f>V8/E8*AO8</f>
        <v>0</v>
      </c>
      <c r="AR8" s="7">
        <f>W8/E8*AO8</f>
        <v>0</v>
      </c>
      <c r="AS8" s="7">
        <f t="shared" si="15"/>
        <v>0</v>
      </c>
      <c r="AT8" s="8">
        <f t="shared" si="16"/>
        <v>6.4285714285714285E-3</v>
      </c>
      <c r="AU8" s="67">
        <f t="shared" si="17"/>
        <v>6.4285714285714285E-3</v>
      </c>
      <c r="AV8" t="s">
        <v>36</v>
      </c>
      <c r="AX8" s="150" t="s">
        <v>27</v>
      </c>
      <c r="AY8" s="151">
        <f>25*(SUM(AP24:AP27))</f>
        <v>0</v>
      </c>
      <c r="AZ8" s="151">
        <f t="shared" ref="AZ8:BB8" si="19">25*(SUM(AQ24:AQ27))</f>
        <v>0</v>
      </c>
      <c r="BA8" s="151">
        <f t="shared" si="19"/>
        <v>0</v>
      </c>
      <c r="BB8" s="151">
        <f t="shared" si="19"/>
        <v>0</v>
      </c>
      <c r="BC8" s="136"/>
    </row>
    <row r="9" spans="1:55" ht="114" customHeight="1" thickBot="1" x14ac:dyDescent="0.35">
      <c r="A9" s="2"/>
      <c r="B9" s="166"/>
      <c r="C9" s="164"/>
      <c r="D9" s="107" t="s">
        <v>33</v>
      </c>
      <c r="E9" s="76">
        <v>25</v>
      </c>
      <c r="F9" s="11" t="s">
        <v>32</v>
      </c>
      <c r="G9" s="56" t="s">
        <v>19</v>
      </c>
      <c r="H9" s="11" t="s">
        <v>20</v>
      </c>
      <c r="I9" s="9" t="s">
        <v>33</v>
      </c>
      <c r="J9" s="12" t="s">
        <v>32</v>
      </c>
      <c r="K9" s="99">
        <v>0.04</v>
      </c>
      <c r="L9" s="4" t="s">
        <v>30</v>
      </c>
      <c r="M9" s="3" t="s">
        <v>38</v>
      </c>
      <c r="N9" s="3" t="s">
        <v>38</v>
      </c>
      <c r="O9" s="5">
        <v>3.75</v>
      </c>
      <c r="P9" s="5">
        <v>4</v>
      </c>
      <c r="Q9" s="5">
        <v>2.4500000000000002</v>
      </c>
      <c r="R9" s="5">
        <v>10</v>
      </c>
      <c r="S9" s="77">
        <f t="shared" si="1"/>
        <v>0.80799999999999994</v>
      </c>
      <c r="T9" s="6" t="str">
        <f t="shared" si="2"/>
        <v>CUMPLIMIENTO</v>
      </c>
      <c r="U9" s="155">
        <v>5</v>
      </c>
      <c r="V9" s="155"/>
      <c r="W9" s="155"/>
      <c r="X9" s="155"/>
      <c r="Y9" s="6">
        <f t="shared" si="3"/>
        <v>0.2</v>
      </c>
      <c r="Z9" s="6" t="str">
        <f t="shared" si="4"/>
        <v>INCUMPLIMIENTO</v>
      </c>
      <c r="AA9" s="155"/>
      <c r="AB9" s="155"/>
      <c r="AC9" s="155"/>
      <c r="AD9" s="155"/>
      <c r="AE9" s="6">
        <f t="shared" si="5"/>
        <v>0</v>
      </c>
      <c r="AF9" s="6" t="str">
        <f t="shared" si="6"/>
        <v>INCUMPLIMIENTO</v>
      </c>
      <c r="AG9" s="155"/>
      <c r="AH9" s="155"/>
      <c r="AI9" s="155"/>
      <c r="AJ9" s="155"/>
      <c r="AK9" s="6">
        <f t="shared" si="7"/>
        <v>0</v>
      </c>
      <c r="AL9" s="6" t="str">
        <f t="shared" si="8"/>
        <v>INCUMPLIMIENTO</v>
      </c>
      <c r="AM9" s="6">
        <f t="shared" si="9"/>
        <v>0.252</v>
      </c>
      <c r="AN9" s="6" t="str">
        <f t="shared" si="10"/>
        <v>INCUMPLIMIENTO</v>
      </c>
      <c r="AO9" s="91">
        <f t="shared" si="11"/>
        <v>2.5714285714285714E-2</v>
      </c>
      <c r="AP9" s="7">
        <f t="shared" si="12"/>
        <v>5.1428571428571435E-3</v>
      </c>
      <c r="AQ9" s="7">
        <f t="shared" si="13"/>
        <v>0</v>
      </c>
      <c r="AR9" s="7">
        <f t="shared" si="14"/>
        <v>0</v>
      </c>
      <c r="AS9" s="7">
        <f>X9/E9*AO9</f>
        <v>0</v>
      </c>
      <c r="AT9" s="8">
        <f t="shared" si="16"/>
        <v>5.1428571428571435E-3</v>
      </c>
      <c r="AU9" s="67">
        <f t="shared" si="17"/>
        <v>5.1428571428571435E-3</v>
      </c>
      <c r="AV9" t="s">
        <v>30</v>
      </c>
      <c r="AX9" s="150" t="s">
        <v>29</v>
      </c>
      <c r="AY9" s="151">
        <f>25*(SUM(AP28:AP31))</f>
        <v>1.8791666666666669</v>
      </c>
      <c r="AZ9" s="151">
        <f t="shared" ref="AZ9:BB9" si="20">25*(SUM(AQ28:AQ31))</f>
        <v>0</v>
      </c>
      <c r="BA9" s="151">
        <f t="shared" si="20"/>
        <v>0</v>
      </c>
      <c r="BB9" s="151">
        <f t="shared" si="20"/>
        <v>0</v>
      </c>
      <c r="BC9" s="136"/>
    </row>
    <row r="10" spans="1:55" ht="114.75" customHeight="1" thickBot="1" x14ac:dyDescent="0.35">
      <c r="A10" s="2"/>
      <c r="B10" s="166"/>
      <c r="C10" s="164"/>
      <c r="D10" s="107" t="s">
        <v>40</v>
      </c>
      <c r="E10" s="76">
        <v>25</v>
      </c>
      <c r="F10" s="11" t="s">
        <v>39</v>
      </c>
      <c r="G10" s="56" t="s">
        <v>19</v>
      </c>
      <c r="H10" s="11" t="s">
        <v>20</v>
      </c>
      <c r="I10" s="9" t="s">
        <v>40</v>
      </c>
      <c r="J10" s="11" t="s">
        <v>39</v>
      </c>
      <c r="K10" s="99">
        <v>0.04</v>
      </c>
      <c r="L10" s="4" t="s">
        <v>36</v>
      </c>
      <c r="M10" s="3" t="s">
        <v>38</v>
      </c>
      <c r="N10" s="3" t="s">
        <v>38</v>
      </c>
      <c r="O10" s="5">
        <v>0</v>
      </c>
      <c r="P10" s="5">
        <v>12.5</v>
      </c>
      <c r="Q10" s="5">
        <v>6.25</v>
      </c>
      <c r="R10" s="5">
        <v>6.25</v>
      </c>
      <c r="S10" s="77">
        <f t="shared" si="1"/>
        <v>1</v>
      </c>
      <c r="T10" s="6" t="str">
        <f t="shared" si="2"/>
        <v>CUMPLIMIENTO</v>
      </c>
      <c r="U10" s="155">
        <v>6.25</v>
      </c>
      <c r="V10" s="155"/>
      <c r="W10" s="155"/>
      <c r="X10" s="155"/>
      <c r="Y10" s="6">
        <f t="shared" si="3"/>
        <v>0.25</v>
      </c>
      <c r="Z10" s="6" t="str">
        <f t="shared" si="4"/>
        <v>INCUMPLIMIENTO</v>
      </c>
      <c r="AA10" s="155"/>
      <c r="AB10" s="155"/>
      <c r="AC10" s="155"/>
      <c r="AD10" s="155"/>
      <c r="AE10" s="6">
        <f t="shared" si="5"/>
        <v>0</v>
      </c>
      <c r="AF10" s="6" t="str">
        <f t="shared" si="6"/>
        <v>INCUMPLIMIENTO</v>
      </c>
      <c r="AG10" s="155"/>
      <c r="AH10" s="155"/>
      <c r="AI10" s="155"/>
      <c r="AJ10" s="155"/>
      <c r="AK10" s="6">
        <f t="shared" si="7"/>
        <v>0</v>
      </c>
      <c r="AL10" s="6" t="str">
        <f t="shared" si="8"/>
        <v>INCUMPLIMIENTO</v>
      </c>
      <c r="AM10" s="6">
        <f t="shared" si="9"/>
        <v>0.3125</v>
      </c>
      <c r="AN10" s="6" t="str">
        <f t="shared" si="10"/>
        <v>CUMPLIMIENTO PARCIAL</v>
      </c>
      <c r="AO10" s="91">
        <f t="shared" si="11"/>
        <v>2.5714285714285714E-2</v>
      </c>
      <c r="AP10" s="7">
        <f t="shared" ref="AP10:AP31" si="21">U10/E10*AO10</f>
        <v>6.4285714285714285E-3</v>
      </c>
      <c r="AQ10" s="7">
        <f t="shared" ref="AQ10:AQ32" si="22">V10/E10*AO10</f>
        <v>0</v>
      </c>
      <c r="AR10" s="7">
        <f t="shared" ref="AR10:AR32" si="23">W10/E10*AO10</f>
        <v>0</v>
      </c>
      <c r="AS10" s="7">
        <f t="shared" ref="AS10:AS32" si="24">X10/E10*AO10</f>
        <v>0</v>
      </c>
      <c r="AT10" s="8">
        <f t="shared" si="16"/>
        <v>6.4285714285714285E-3</v>
      </c>
      <c r="AU10" s="67">
        <f t="shared" si="17"/>
        <v>6.4285714285714285E-3</v>
      </c>
      <c r="AX10" s="150" t="s">
        <v>28</v>
      </c>
      <c r="AY10" s="151">
        <f>25*AP32</f>
        <v>0.38194444444444448</v>
      </c>
      <c r="AZ10" s="151">
        <f t="shared" ref="AZ10:BB10" si="25">25*AQ32</f>
        <v>0</v>
      </c>
      <c r="BA10" s="151">
        <f t="shared" si="25"/>
        <v>0</v>
      </c>
      <c r="BB10" s="151">
        <f t="shared" si="25"/>
        <v>0</v>
      </c>
      <c r="BC10" s="136"/>
    </row>
    <row r="11" spans="1:55" ht="102.75" customHeight="1" thickBot="1" x14ac:dyDescent="0.3">
      <c r="A11" s="2"/>
      <c r="B11" s="166"/>
      <c r="C11" s="164"/>
      <c r="D11" s="107" t="s">
        <v>41</v>
      </c>
      <c r="E11" s="76">
        <v>25</v>
      </c>
      <c r="F11" s="11" t="s">
        <v>43</v>
      </c>
      <c r="G11" s="56" t="s">
        <v>19</v>
      </c>
      <c r="H11" s="11" t="s">
        <v>20</v>
      </c>
      <c r="I11" s="9" t="s">
        <v>41</v>
      </c>
      <c r="J11" s="11" t="s">
        <v>43</v>
      </c>
      <c r="K11" s="99">
        <v>0.04</v>
      </c>
      <c r="L11" s="4" t="s">
        <v>35</v>
      </c>
      <c r="M11" s="3" t="s">
        <v>45</v>
      </c>
      <c r="N11" s="3" t="s">
        <v>45</v>
      </c>
      <c r="O11" s="5">
        <v>6.25</v>
      </c>
      <c r="P11" s="5">
        <v>5</v>
      </c>
      <c r="Q11" s="5">
        <v>6.25</v>
      </c>
      <c r="R11" s="5">
        <v>7.5</v>
      </c>
      <c r="S11" s="77">
        <f t="shared" si="1"/>
        <v>1</v>
      </c>
      <c r="T11" s="6" t="str">
        <f t="shared" si="2"/>
        <v>CUMPLIMIENTO</v>
      </c>
      <c r="U11" s="155">
        <v>6.25</v>
      </c>
      <c r="V11" s="155"/>
      <c r="W11" s="155"/>
      <c r="X11" s="155"/>
      <c r="Y11" s="6">
        <f t="shared" si="3"/>
        <v>0.25</v>
      </c>
      <c r="Z11" s="6" t="str">
        <f t="shared" si="4"/>
        <v>INCUMPLIMIENTO</v>
      </c>
      <c r="AA11" s="155"/>
      <c r="AB11" s="155"/>
      <c r="AC11" s="155"/>
      <c r="AD11" s="155"/>
      <c r="AE11" s="6">
        <f t="shared" si="5"/>
        <v>0</v>
      </c>
      <c r="AF11" s="6" t="str">
        <f t="shared" si="6"/>
        <v>INCUMPLIMIENTO</v>
      </c>
      <c r="AG11" s="155"/>
      <c r="AH11" s="155"/>
      <c r="AI11" s="155"/>
      <c r="AJ11" s="155"/>
      <c r="AK11" s="6">
        <f t="shared" si="7"/>
        <v>0</v>
      </c>
      <c r="AL11" s="6" t="str">
        <f t="shared" si="8"/>
        <v>INCUMPLIMIENTO</v>
      </c>
      <c r="AM11" s="6">
        <f t="shared" si="9"/>
        <v>0.3125</v>
      </c>
      <c r="AN11" s="6" t="str">
        <f t="shared" si="10"/>
        <v>CUMPLIMIENTO PARCIAL</v>
      </c>
      <c r="AO11" s="91">
        <f t="shared" si="11"/>
        <v>2.5714285714285714E-2</v>
      </c>
      <c r="AP11" s="7">
        <f t="shared" si="21"/>
        <v>6.4285714285714285E-3</v>
      </c>
      <c r="AQ11" s="7">
        <f t="shared" si="22"/>
        <v>0</v>
      </c>
      <c r="AR11" s="7">
        <f t="shared" si="23"/>
        <v>0</v>
      </c>
      <c r="AS11" s="7">
        <f t="shared" si="24"/>
        <v>0</v>
      </c>
      <c r="AT11" s="8">
        <f t="shared" si="16"/>
        <v>6.4285714285714285E-3</v>
      </c>
      <c r="AU11" s="67">
        <f t="shared" si="17"/>
        <v>6.4285714285714285E-3</v>
      </c>
      <c r="AX11" s="152" t="s">
        <v>162</v>
      </c>
      <c r="AY11" s="151">
        <f>SUM(AY6:AY10)</f>
        <v>5.2624503968253968</v>
      </c>
      <c r="AZ11" s="151">
        <f t="shared" ref="AZ11:BB11" si="26">SUM(AZ6:AZ10)</f>
        <v>0</v>
      </c>
      <c r="BA11" s="151">
        <f t="shared" si="26"/>
        <v>0</v>
      </c>
      <c r="BB11" s="151">
        <f t="shared" si="26"/>
        <v>0</v>
      </c>
    </row>
    <row r="12" spans="1:55" ht="93" customHeight="1" thickBot="1" x14ac:dyDescent="0.3">
      <c r="A12" s="2"/>
      <c r="B12" s="166"/>
      <c r="C12" s="164"/>
      <c r="D12" s="107" t="s">
        <v>42</v>
      </c>
      <c r="E12" s="76">
        <v>25</v>
      </c>
      <c r="F12" s="3" t="s">
        <v>44</v>
      </c>
      <c r="G12" s="56" t="s">
        <v>19</v>
      </c>
      <c r="H12" s="11" t="s">
        <v>20</v>
      </c>
      <c r="I12" s="9" t="s">
        <v>42</v>
      </c>
      <c r="J12" s="3" t="s">
        <v>44</v>
      </c>
      <c r="K12" s="99">
        <v>0.04</v>
      </c>
      <c r="L12" s="4" t="s">
        <v>35</v>
      </c>
      <c r="M12" s="3" t="s">
        <v>45</v>
      </c>
      <c r="N12" s="3" t="s">
        <v>45</v>
      </c>
      <c r="O12" s="5">
        <v>5</v>
      </c>
      <c r="P12" s="5">
        <v>5</v>
      </c>
      <c r="Q12" s="5">
        <v>8.5</v>
      </c>
      <c r="R12" s="5">
        <v>4</v>
      </c>
      <c r="S12" s="77">
        <f t="shared" si="1"/>
        <v>0.9</v>
      </c>
      <c r="T12" s="6" t="str">
        <f t="shared" si="2"/>
        <v>CUMPLIMIENTO</v>
      </c>
      <c r="U12" s="155">
        <v>6.25</v>
      </c>
      <c r="V12" s="155"/>
      <c r="W12" s="155"/>
      <c r="X12" s="155"/>
      <c r="Y12" s="6">
        <f t="shared" si="3"/>
        <v>0.25</v>
      </c>
      <c r="Z12" s="6" t="str">
        <f t="shared" si="4"/>
        <v>INCUMPLIMIENTO</v>
      </c>
      <c r="AA12" s="155"/>
      <c r="AB12" s="155"/>
      <c r="AC12" s="155"/>
      <c r="AD12" s="155"/>
      <c r="AE12" s="6">
        <f t="shared" si="5"/>
        <v>0</v>
      </c>
      <c r="AF12" s="6" t="str">
        <f t="shared" si="6"/>
        <v>INCUMPLIMIENTO</v>
      </c>
      <c r="AG12" s="155"/>
      <c r="AH12" s="155"/>
      <c r="AI12" s="155"/>
      <c r="AJ12" s="155"/>
      <c r="AK12" s="6">
        <f t="shared" si="7"/>
        <v>0</v>
      </c>
      <c r="AL12" s="6" t="str">
        <f t="shared" si="8"/>
        <v>INCUMPLIMIENTO</v>
      </c>
      <c r="AM12" s="6">
        <f t="shared" si="9"/>
        <v>0.28749999999999998</v>
      </c>
      <c r="AN12" s="6" t="str">
        <f t="shared" si="10"/>
        <v>INCUMPLIMIENTO</v>
      </c>
      <c r="AO12" s="91">
        <f t="shared" si="11"/>
        <v>2.5714285714285714E-2</v>
      </c>
      <c r="AP12" s="7">
        <f t="shared" si="21"/>
        <v>6.4285714285714285E-3</v>
      </c>
      <c r="AQ12" s="7">
        <f t="shared" si="22"/>
        <v>0</v>
      </c>
      <c r="AR12" s="7">
        <f t="shared" si="23"/>
        <v>0</v>
      </c>
      <c r="AS12" s="7">
        <f t="shared" si="24"/>
        <v>0</v>
      </c>
      <c r="AT12" s="8">
        <f t="shared" si="16"/>
        <v>6.4285714285714285E-3</v>
      </c>
      <c r="AU12" s="67">
        <f t="shared" si="17"/>
        <v>6.4285714285714285E-3</v>
      </c>
      <c r="AX12" s="152" t="s">
        <v>163</v>
      </c>
      <c r="AY12" s="175">
        <f>SUM(AY11:BB11)</f>
        <v>5.2624503968253968</v>
      </c>
      <c r="AZ12" s="175"/>
      <c r="BA12" s="175"/>
      <c r="BB12" s="175"/>
    </row>
    <row r="13" spans="1:55" ht="99" customHeight="1" x14ac:dyDescent="0.25">
      <c r="A13" s="2"/>
      <c r="B13" s="166"/>
      <c r="C13" s="164"/>
      <c r="D13" s="107" t="s">
        <v>46</v>
      </c>
      <c r="E13" s="76">
        <v>25</v>
      </c>
      <c r="F13" s="164" t="s">
        <v>53</v>
      </c>
      <c r="G13" s="56" t="s">
        <v>19</v>
      </c>
      <c r="H13" s="11" t="s">
        <v>20</v>
      </c>
      <c r="I13" s="9" t="s">
        <v>46</v>
      </c>
      <c r="J13" s="12" t="s">
        <v>53</v>
      </c>
      <c r="K13" s="99">
        <f t="shared" ref="K13:K15" si="27">4%/3</f>
        <v>1.3333333333333334E-2</v>
      </c>
      <c r="L13" s="4" t="s">
        <v>35</v>
      </c>
      <c r="M13" s="3" t="s">
        <v>45</v>
      </c>
      <c r="N13" s="3" t="s">
        <v>45</v>
      </c>
      <c r="O13" s="5">
        <v>1.5</v>
      </c>
      <c r="P13" s="5">
        <v>6</v>
      </c>
      <c r="Q13" s="5">
        <v>6.5</v>
      </c>
      <c r="R13" s="5">
        <v>11</v>
      </c>
      <c r="S13" s="77">
        <f t="shared" si="1"/>
        <v>1</v>
      </c>
      <c r="T13" s="6" t="str">
        <f t="shared" si="2"/>
        <v>CUMPLIMIENTO</v>
      </c>
      <c r="U13" s="155">
        <v>6.25</v>
      </c>
      <c r="V13" s="155"/>
      <c r="W13" s="155"/>
      <c r="X13" s="155"/>
      <c r="Y13" s="6">
        <f t="shared" si="3"/>
        <v>0.25</v>
      </c>
      <c r="Z13" s="6" t="str">
        <f t="shared" si="4"/>
        <v>INCUMPLIMIENTO</v>
      </c>
      <c r="AA13" s="155"/>
      <c r="AB13" s="155"/>
      <c r="AC13" s="155"/>
      <c r="AD13" s="155"/>
      <c r="AE13" s="6">
        <f t="shared" si="5"/>
        <v>0</v>
      </c>
      <c r="AF13" s="6" t="str">
        <f t="shared" si="6"/>
        <v>INCUMPLIMIENTO</v>
      </c>
      <c r="AG13" s="155"/>
      <c r="AH13" s="155"/>
      <c r="AI13" s="155"/>
      <c r="AJ13" s="155"/>
      <c r="AK13" s="6">
        <f t="shared" si="7"/>
        <v>0</v>
      </c>
      <c r="AL13" s="6" t="str">
        <f t="shared" si="8"/>
        <v>INCUMPLIMIENTO</v>
      </c>
      <c r="AM13" s="6">
        <f t="shared" si="9"/>
        <v>0.3125</v>
      </c>
      <c r="AN13" s="6" t="str">
        <f t="shared" si="10"/>
        <v>CUMPLIMIENTO PARCIAL</v>
      </c>
      <c r="AO13" s="91">
        <f t="shared" si="11"/>
        <v>2.5714285714285714E-2</v>
      </c>
      <c r="AP13" s="7">
        <f t="shared" si="21"/>
        <v>6.4285714285714285E-3</v>
      </c>
      <c r="AQ13" s="7">
        <f t="shared" si="22"/>
        <v>0</v>
      </c>
      <c r="AR13" s="7">
        <f t="shared" si="23"/>
        <v>0</v>
      </c>
      <c r="AS13" s="7">
        <f t="shared" si="24"/>
        <v>0</v>
      </c>
      <c r="AT13" s="8">
        <f t="shared" si="16"/>
        <v>6.4285714285714285E-3</v>
      </c>
      <c r="AU13" s="67">
        <f t="shared" si="17"/>
        <v>6.4285714285714285E-3</v>
      </c>
    </row>
    <row r="14" spans="1:55" ht="75" customHeight="1" x14ac:dyDescent="0.25">
      <c r="A14" s="2"/>
      <c r="B14" s="166"/>
      <c r="C14" s="164"/>
      <c r="D14" s="107" t="s">
        <v>47</v>
      </c>
      <c r="E14" s="76">
        <v>25</v>
      </c>
      <c r="F14" s="164"/>
      <c r="G14" s="56" t="s">
        <v>19</v>
      </c>
      <c r="H14" s="11" t="s">
        <v>20</v>
      </c>
      <c r="I14" s="9" t="s">
        <v>47</v>
      </c>
      <c r="J14" s="12" t="s">
        <v>53</v>
      </c>
      <c r="K14" s="99">
        <f t="shared" si="27"/>
        <v>1.3333333333333334E-2</v>
      </c>
      <c r="L14" s="4" t="s">
        <v>35</v>
      </c>
      <c r="M14" s="3" t="s">
        <v>38</v>
      </c>
      <c r="N14" s="3" t="s">
        <v>38</v>
      </c>
      <c r="O14" s="5">
        <v>1.5</v>
      </c>
      <c r="P14" s="5">
        <v>6</v>
      </c>
      <c r="Q14" s="5">
        <v>6.5</v>
      </c>
      <c r="R14" s="5">
        <v>11</v>
      </c>
      <c r="S14" s="77">
        <f t="shared" si="1"/>
        <v>1</v>
      </c>
      <c r="T14" s="6" t="str">
        <f t="shared" si="2"/>
        <v>CUMPLIMIENTO</v>
      </c>
      <c r="U14" s="155">
        <v>6.25</v>
      </c>
      <c r="V14" s="155"/>
      <c r="W14" s="155"/>
      <c r="X14" s="155"/>
      <c r="Y14" s="6">
        <f t="shared" si="3"/>
        <v>0.25</v>
      </c>
      <c r="Z14" s="6" t="str">
        <f t="shared" si="4"/>
        <v>INCUMPLIMIENTO</v>
      </c>
      <c r="AA14" s="155"/>
      <c r="AB14" s="155"/>
      <c r="AC14" s="155"/>
      <c r="AD14" s="155"/>
      <c r="AE14" s="6">
        <f t="shared" si="5"/>
        <v>0</v>
      </c>
      <c r="AF14" s="6" t="str">
        <f t="shared" si="6"/>
        <v>INCUMPLIMIENTO</v>
      </c>
      <c r="AG14" s="155"/>
      <c r="AH14" s="155"/>
      <c r="AI14" s="155"/>
      <c r="AJ14" s="155"/>
      <c r="AK14" s="6">
        <f t="shared" si="7"/>
        <v>0</v>
      </c>
      <c r="AL14" s="6" t="str">
        <f t="shared" si="8"/>
        <v>INCUMPLIMIENTO</v>
      </c>
      <c r="AM14" s="6">
        <f t="shared" si="9"/>
        <v>0.3125</v>
      </c>
      <c r="AN14" s="6" t="str">
        <f t="shared" si="10"/>
        <v>CUMPLIMIENTO PARCIAL</v>
      </c>
      <c r="AO14" s="91">
        <f t="shared" si="11"/>
        <v>2.5714285714285714E-2</v>
      </c>
      <c r="AP14" s="7">
        <f t="shared" si="21"/>
        <v>6.4285714285714285E-3</v>
      </c>
      <c r="AQ14" s="7">
        <f t="shared" si="22"/>
        <v>0</v>
      </c>
      <c r="AR14" s="7">
        <f t="shared" si="23"/>
        <v>0</v>
      </c>
      <c r="AS14" s="7">
        <f t="shared" si="24"/>
        <v>0</v>
      </c>
      <c r="AT14" s="8">
        <f t="shared" si="16"/>
        <v>6.4285714285714285E-3</v>
      </c>
      <c r="AU14" s="67">
        <f t="shared" si="17"/>
        <v>6.4285714285714285E-3</v>
      </c>
    </row>
    <row r="15" spans="1:55" ht="69" customHeight="1" x14ac:dyDescent="0.25">
      <c r="A15" s="2"/>
      <c r="B15" s="166"/>
      <c r="C15" s="164"/>
      <c r="D15" s="107" t="s">
        <v>130</v>
      </c>
      <c r="E15" s="76">
        <v>25</v>
      </c>
      <c r="F15" s="164"/>
      <c r="G15" s="56" t="s">
        <v>19</v>
      </c>
      <c r="H15" s="11" t="s">
        <v>20</v>
      </c>
      <c r="I15" s="9" t="s">
        <v>48</v>
      </c>
      <c r="J15" s="12" t="s">
        <v>53</v>
      </c>
      <c r="K15" s="99">
        <f t="shared" si="27"/>
        <v>1.3333333333333334E-2</v>
      </c>
      <c r="L15" s="4" t="s">
        <v>34</v>
      </c>
      <c r="M15" s="3" t="s">
        <v>38</v>
      </c>
      <c r="N15" s="3" t="s">
        <v>38</v>
      </c>
      <c r="O15" s="5">
        <v>1.5</v>
      </c>
      <c r="P15" s="5">
        <v>6</v>
      </c>
      <c r="Q15" s="5">
        <v>6.5</v>
      </c>
      <c r="R15" s="5">
        <v>11</v>
      </c>
      <c r="S15" s="77">
        <f t="shared" si="1"/>
        <v>1</v>
      </c>
      <c r="T15" s="6" t="str">
        <f t="shared" si="2"/>
        <v>CUMPLIMIENTO</v>
      </c>
      <c r="U15" s="155">
        <v>6.25</v>
      </c>
      <c r="V15" s="155"/>
      <c r="W15" s="155"/>
      <c r="X15" s="155"/>
      <c r="Y15" s="6">
        <f t="shared" si="3"/>
        <v>0.25</v>
      </c>
      <c r="Z15" s="6" t="str">
        <f t="shared" si="4"/>
        <v>INCUMPLIMIENTO</v>
      </c>
      <c r="AA15" s="155"/>
      <c r="AB15" s="155"/>
      <c r="AC15" s="155"/>
      <c r="AD15" s="155"/>
      <c r="AE15" s="6">
        <f t="shared" si="5"/>
        <v>0</v>
      </c>
      <c r="AF15" s="6" t="str">
        <f t="shared" si="6"/>
        <v>INCUMPLIMIENTO</v>
      </c>
      <c r="AG15" s="155"/>
      <c r="AH15" s="155"/>
      <c r="AI15" s="155"/>
      <c r="AJ15" s="155"/>
      <c r="AK15" s="6">
        <f t="shared" si="7"/>
        <v>0</v>
      </c>
      <c r="AL15" s="6" t="str">
        <f t="shared" si="8"/>
        <v>INCUMPLIMIENTO</v>
      </c>
      <c r="AM15" s="6">
        <f t="shared" si="9"/>
        <v>0.3125</v>
      </c>
      <c r="AN15" s="6" t="str">
        <f t="shared" si="10"/>
        <v>CUMPLIMIENTO PARCIAL</v>
      </c>
      <c r="AO15" s="91">
        <f t="shared" si="11"/>
        <v>2.5714285714285714E-2</v>
      </c>
      <c r="AP15" s="7">
        <f t="shared" si="21"/>
        <v>6.4285714285714285E-3</v>
      </c>
      <c r="AQ15" s="7">
        <f t="shared" si="22"/>
        <v>0</v>
      </c>
      <c r="AR15" s="7">
        <f t="shared" si="23"/>
        <v>0</v>
      </c>
      <c r="AS15" s="7">
        <f t="shared" si="24"/>
        <v>0</v>
      </c>
      <c r="AT15" s="8">
        <f t="shared" si="16"/>
        <v>6.4285714285714285E-3</v>
      </c>
      <c r="AU15" s="67">
        <f t="shared" si="17"/>
        <v>6.4285714285714285E-3</v>
      </c>
    </row>
    <row r="16" spans="1:55" ht="92.25" customHeight="1" x14ac:dyDescent="0.25">
      <c r="B16" s="166"/>
      <c r="C16" s="164"/>
      <c r="D16" s="107" t="s">
        <v>49</v>
      </c>
      <c r="E16" s="76">
        <v>25</v>
      </c>
      <c r="F16" s="164" t="s">
        <v>54</v>
      </c>
      <c r="G16" s="56" t="s">
        <v>19</v>
      </c>
      <c r="H16" s="11" t="s">
        <v>20</v>
      </c>
      <c r="I16" s="13" t="s">
        <v>49</v>
      </c>
      <c r="J16" s="12" t="s">
        <v>54</v>
      </c>
      <c r="K16" s="99">
        <v>0.02</v>
      </c>
      <c r="L16" s="153" t="s">
        <v>133</v>
      </c>
      <c r="M16" s="3" t="s">
        <v>55</v>
      </c>
      <c r="N16" s="3" t="s">
        <v>55</v>
      </c>
      <c r="O16" s="5">
        <v>6.75</v>
      </c>
      <c r="P16" s="5">
        <v>6.25</v>
      </c>
      <c r="Q16" s="5">
        <v>6.25</v>
      </c>
      <c r="R16" s="5">
        <v>5.75</v>
      </c>
      <c r="S16" s="77">
        <f t="shared" si="1"/>
        <v>1</v>
      </c>
      <c r="T16" s="6" t="str">
        <f t="shared" si="2"/>
        <v>CUMPLIMIENTO</v>
      </c>
      <c r="U16" s="155">
        <v>6.25</v>
      </c>
      <c r="V16" s="155"/>
      <c r="W16" s="155"/>
      <c r="X16" s="155"/>
      <c r="Y16" s="6">
        <f t="shared" si="3"/>
        <v>0.25</v>
      </c>
      <c r="Z16" s="6" t="str">
        <f t="shared" si="4"/>
        <v>INCUMPLIMIENTO</v>
      </c>
      <c r="AA16" s="155"/>
      <c r="AB16" s="155"/>
      <c r="AC16" s="155"/>
      <c r="AD16" s="155"/>
      <c r="AE16" s="6">
        <f t="shared" si="5"/>
        <v>0</v>
      </c>
      <c r="AF16" s="6" t="str">
        <f t="shared" si="6"/>
        <v>INCUMPLIMIENTO</v>
      </c>
      <c r="AG16" s="155"/>
      <c r="AH16" s="155"/>
      <c r="AI16" s="155"/>
      <c r="AJ16" s="155"/>
      <c r="AK16" s="6">
        <f t="shared" si="7"/>
        <v>0</v>
      </c>
      <c r="AL16" s="6" t="str">
        <f t="shared" si="8"/>
        <v>INCUMPLIMIENTO</v>
      </c>
      <c r="AM16" s="6">
        <f t="shared" si="9"/>
        <v>0.3125</v>
      </c>
      <c r="AN16" s="6" t="str">
        <f t="shared" si="10"/>
        <v>CUMPLIMIENTO PARCIAL</v>
      </c>
      <c r="AO16" s="91">
        <f t="shared" si="11"/>
        <v>2.5714285714285714E-2</v>
      </c>
      <c r="AP16" s="7">
        <f t="shared" si="21"/>
        <v>6.4285714285714285E-3</v>
      </c>
      <c r="AQ16" s="7">
        <f t="shared" si="22"/>
        <v>0</v>
      </c>
      <c r="AR16" s="7">
        <f t="shared" si="23"/>
        <v>0</v>
      </c>
      <c r="AS16" s="7">
        <f t="shared" si="24"/>
        <v>0</v>
      </c>
      <c r="AT16" s="8">
        <f t="shared" si="16"/>
        <v>6.4285714285714285E-3</v>
      </c>
      <c r="AU16" s="67">
        <f t="shared" si="17"/>
        <v>6.4285714285714285E-3</v>
      </c>
    </row>
    <row r="17" spans="1:50" ht="111.75" customHeight="1" x14ac:dyDescent="0.25">
      <c r="A17" s="2"/>
      <c r="B17" s="166"/>
      <c r="C17" s="164"/>
      <c r="D17" s="107" t="s">
        <v>50</v>
      </c>
      <c r="E17" s="76">
        <v>25</v>
      </c>
      <c r="F17" s="164"/>
      <c r="G17" s="56" t="s">
        <v>19</v>
      </c>
      <c r="H17" s="11" t="s">
        <v>20</v>
      </c>
      <c r="I17" s="9" t="s">
        <v>50</v>
      </c>
      <c r="J17" s="12" t="s">
        <v>54</v>
      </c>
      <c r="K17" s="99">
        <v>0.02</v>
      </c>
      <c r="L17" s="4" t="s">
        <v>34</v>
      </c>
      <c r="M17" s="3" t="s">
        <v>55</v>
      </c>
      <c r="N17" s="3" t="s">
        <v>55</v>
      </c>
      <c r="O17" s="5">
        <v>6.25</v>
      </c>
      <c r="P17" s="5">
        <v>6.25</v>
      </c>
      <c r="Q17" s="5">
        <v>6.25</v>
      </c>
      <c r="R17" s="5">
        <v>6.25</v>
      </c>
      <c r="S17" s="77">
        <f t="shared" si="1"/>
        <v>1</v>
      </c>
      <c r="T17" s="6" t="str">
        <f t="shared" si="2"/>
        <v>CUMPLIMIENTO</v>
      </c>
      <c r="U17" s="155">
        <v>6.25</v>
      </c>
      <c r="V17" s="155"/>
      <c r="W17" s="155"/>
      <c r="X17" s="155"/>
      <c r="Y17" s="6">
        <f t="shared" si="3"/>
        <v>0.25</v>
      </c>
      <c r="Z17" s="6" t="str">
        <f t="shared" si="4"/>
        <v>INCUMPLIMIENTO</v>
      </c>
      <c r="AA17" s="155"/>
      <c r="AB17" s="155"/>
      <c r="AC17" s="155"/>
      <c r="AD17" s="155"/>
      <c r="AE17" s="6">
        <f t="shared" si="5"/>
        <v>0</v>
      </c>
      <c r="AF17" s="6" t="str">
        <f t="shared" si="6"/>
        <v>INCUMPLIMIENTO</v>
      </c>
      <c r="AG17" s="155"/>
      <c r="AH17" s="155"/>
      <c r="AI17" s="155"/>
      <c r="AJ17" s="155"/>
      <c r="AK17" s="6">
        <f t="shared" si="7"/>
        <v>0</v>
      </c>
      <c r="AL17" s="6" t="str">
        <f t="shared" si="8"/>
        <v>INCUMPLIMIENTO</v>
      </c>
      <c r="AM17" s="6">
        <f t="shared" si="9"/>
        <v>0.3125</v>
      </c>
      <c r="AN17" s="6" t="str">
        <f t="shared" si="10"/>
        <v>CUMPLIMIENTO PARCIAL</v>
      </c>
      <c r="AO17" s="91">
        <f t="shared" si="11"/>
        <v>2.5714285714285714E-2</v>
      </c>
      <c r="AP17" s="7">
        <f t="shared" si="21"/>
        <v>6.4285714285714285E-3</v>
      </c>
      <c r="AQ17" s="7">
        <f t="shared" si="22"/>
        <v>0</v>
      </c>
      <c r="AR17" s="7">
        <f t="shared" si="23"/>
        <v>0</v>
      </c>
      <c r="AS17" s="7">
        <f t="shared" si="24"/>
        <v>0</v>
      </c>
      <c r="AT17" s="8">
        <f t="shared" si="16"/>
        <v>6.4285714285714285E-3</v>
      </c>
      <c r="AU17" s="67">
        <f t="shared" si="17"/>
        <v>6.4285714285714285E-3</v>
      </c>
    </row>
    <row r="18" spans="1:50" ht="125.25" customHeight="1" x14ac:dyDescent="0.25">
      <c r="A18" s="2"/>
      <c r="B18" s="166"/>
      <c r="C18" s="164"/>
      <c r="D18" s="107" t="s">
        <v>51</v>
      </c>
      <c r="E18" s="76">
        <v>25</v>
      </c>
      <c r="F18" s="3" t="s">
        <v>56</v>
      </c>
      <c r="G18" s="56" t="s">
        <v>19</v>
      </c>
      <c r="H18" s="11" t="s">
        <v>20</v>
      </c>
      <c r="I18" s="9" t="s">
        <v>51</v>
      </c>
      <c r="J18" s="3" t="s">
        <v>56</v>
      </c>
      <c r="K18" s="100">
        <v>0.04</v>
      </c>
      <c r="L18" s="4" t="s">
        <v>34</v>
      </c>
      <c r="M18" s="3" t="s">
        <v>45</v>
      </c>
      <c r="N18" s="3" t="s">
        <v>45</v>
      </c>
      <c r="O18" s="5">
        <v>5</v>
      </c>
      <c r="P18" s="5">
        <v>5</v>
      </c>
      <c r="Q18" s="5">
        <v>6</v>
      </c>
      <c r="R18" s="5">
        <v>9</v>
      </c>
      <c r="S18" s="77">
        <f t="shared" si="1"/>
        <v>1</v>
      </c>
      <c r="T18" s="6" t="str">
        <f t="shared" si="2"/>
        <v>CUMPLIMIENTO</v>
      </c>
      <c r="U18" s="155">
        <v>5</v>
      </c>
      <c r="V18" s="155"/>
      <c r="W18" s="155"/>
      <c r="X18" s="155"/>
      <c r="Y18" s="6">
        <f t="shared" si="3"/>
        <v>0.2</v>
      </c>
      <c r="Z18" s="6" t="str">
        <f t="shared" si="4"/>
        <v>INCUMPLIMIENTO</v>
      </c>
      <c r="AA18" s="155"/>
      <c r="AB18" s="155"/>
      <c r="AC18" s="155"/>
      <c r="AD18" s="155"/>
      <c r="AE18" s="6">
        <f t="shared" si="5"/>
        <v>0</v>
      </c>
      <c r="AF18" s="6" t="str">
        <f t="shared" si="6"/>
        <v>INCUMPLIMIENTO</v>
      </c>
      <c r="AG18" s="155"/>
      <c r="AH18" s="155"/>
      <c r="AI18" s="155"/>
      <c r="AJ18" s="155"/>
      <c r="AK18" s="6">
        <f t="shared" si="7"/>
        <v>0</v>
      </c>
      <c r="AL18" s="6" t="str">
        <f t="shared" si="8"/>
        <v>INCUMPLIMIENTO</v>
      </c>
      <c r="AM18" s="6">
        <f t="shared" si="9"/>
        <v>0.3</v>
      </c>
      <c r="AN18" s="6" t="str">
        <f t="shared" si="10"/>
        <v>CUMPLIMIENTO PARCIAL</v>
      </c>
      <c r="AO18" s="91">
        <f t="shared" si="11"/>
        <v>2.5714285714285714E-2</v>
      </c>
      <c r="AP18" s="7">
        <f t="shared" si="21"/>
        <v>5.1428571428571435E-3</v>
      </c>
      <c r="AQ18" s="7">
        <f t="shared" si="22"/>
        <v>0</v>
      </c>
      <c r="AR18" s="7">
        <f t="shared" si="23"/>
        <v>0</v>
      </c>
      <c r="AS18" s="7">
        <f t="shared" si="24"/>
        <v>0</v>
      </c>
      <c r="AT18" s="8">
        <f t="shared" si="16"/>
        <v>5.1428571428571435E-3</v>
      </c>
      <c r="AU18" s="67">
        <f t="shared" si="17"/>
        <v>5.1428571428571435E-3</v>
      </c>
    </row>
    <row r="19" spans="1:50" ht="90.75" thickBot="1" x14ac:dyDescent="0.3">
      <c r="A19" s="2"/>
      <c r="B19" s="167"/>
      <c r="C19" s="169"/>
      <c r="D19" s="146" t="s">
        <v>52</v>
      </c>
      <c r="E19" s="76">
        <v>25</v>
      </c>
      <c r="F19" s="83" t="s">
        <v>57</v>
      </c>
      <c r="G19" s="56" t="s">
        <v>19</v>
      </c>
      <c r="H19" s="11" t="s">
        <v>20</v>
      </c>
      <c r="I19" s="9" t="s">
        <v>52</v>
      </c>
      <c r="J19" s="3" t="s">
        <v>57</v>
      </c>
      <c r="K19" s="101">
        <v>0.04</v>
      </c>
      <c r="L19" s="84" t="s">
        <v>34</v>
      </c>
      <c r="M19" s="83" t="s">
        <v>58</v>
      </c>
      <c r="N19" s="83" t="s">
        <v>58</v>
      </c>
      <c r="O19" s="85">
        <v>5</v>
      </c>
      <c r="P19" s="85">
        <v>2.5</v>
      </c>
      <c r="Q19" s="85">
        <v>7.5</v>
      </c>
      <c r="R19" s="85">
        <v>7.5</v>
      </c>
      <c r="S19" s="86">
        <f t="shared" si="1"/>
        <v>0.9</v>
      </c>
      <c r="T19" s="87" t="str">
        <f t="shared" si="2"/>
        <v>CUMPLIMIENTO</v>
      </c>
      <c r="U19" s="156">
        <v>6.25</v>
      </c>
      <c r="V19" s="156"/>
      <c r="W19" s="156"/>
      <c r="X19" s="156"/>
      <c r="Y19" s="6">
        <f t="shared" si="3"/>
        <v>0.25</v>
      </c>
      <c r="Z19" s="6" t="str">
        <f t="shared" si="4"/>
        <v>INCUMPLIMIENTO</v>
      </c>
      <c r="AA19" s="155"/>
      <c r="AB19" s="156"/>
      <c r="AC19" s="156"/>
      <c r="AD19" s="156"/>
      <c r="AE19" s="6">
        <f t="shared" si="5"/>
        <v>0</v>
      </c>
      <c r="AF19" s="6" t="str">
        <f t="shared" si="6"/>
        <v>INCUMPLIMIENTO</v>
      </c>
      <c r="AG19" s="156"/>
      <c r="AH19" s="156"/>
      <c r="AI19" s="156"/>
      <c r="AJ19" s="156"/>
      <c r="AK19" s="6">
        <f t="shared" si="7"/>
        <v>0</v>
      </c>
      <c r="AL19" s="6" t="str">
        <f t="shared" si="8"/>
        <v>INCUMPLIMIENTO</v>
      </c>
      <c r="AM19" s="6">
        <f t="shared" si="9"/>
        <v>0.28749999999999998</v>
      </c>
      <c r="AN19" s="6" t="str">
        <f t="shared" si="10"/>
        <v>INCUMPLIMIENTO</v>
      </c>
      <c r="AO19" s="92">
        <f t="shared" si="11"/>
        <v>2.5714285714285714E-2</v>
      </c>
      <c r="AP19" s="7">
        <f t="shared" si="21"/>
        <v>6.4285714285714285E-3</v>
      </c>
      <c r="AQ19" s="7">
        <f t="shared" si="22"/>
        <v>0</v>
      </c>
      <c r="AR19" s="7">
        <f t="shared" si="23"/>
        <v>0</v>
      </c>
      <c r="AS19" s="7">
        <f t="shared" si="24"/>
        <v>0</v>
      </c>
      <c r="AT19" s="88">
        <f t="shared" si="16"/>
        <v>6.4285714285714285E-3</v>
      </c>
      <c r="AU19" s="89">
        <f t="shared" si="17"/>
        <v>6.4285714285714285E-3</v>
      </c>
    </row>
    <row r="20" spans="1:50" ht="75" customHeight="1" x14ac:dyDescent="0.25">
      <c r="A20" s="2"/>
      <c r="B20" s="170" t="s">
        <v>24</v>
      </c>
      <c r="C20" s="168" t="s">
        <v>25</v>
      </c>
      <c r="D20" s="147" t="s">
        <v>59</v>
      </c>
      <c r="E20" s="76">
        <v>25</v>
      </c>
      <c r="F20" s="73" t="s">
        <v>63</v>
      </c>
      <c r="G20" s="57" t="s">
        <v>24</v>
      </c>
      <c r="H20" s="12" t="s">
        <v>25</v>
      </c>
      <c r="I20" s="9" t="s">
        <v>59</v>
      </c>
      <c r="J20" s="11" t="s">
        <v>63</v>
      </c>
      <c r="K20" s="98">
        <v>0.04</v>
      </c>
      <c r="L20" s="79" t="s">
        <v>34</v>
      </c>
      <c r="M20" s="62" t="s">
        <v>65</v>
      </c>
      <c r="N20" s="62" t="s">
        <v>65</v>
      </c>
      <c r="O20" s="63">
        <v>4.5</v>
      </c>
      <c r="P20" s="63">
        <v>6.75</v>
      </c>
      <c r="Q20" s="63">
        <v>7.5</v>
      </c>
      <c r="R20" s="63">
        <v>6.25</v>
      </c>
      <c r="S20" s="80">
        <f t="shared" si="1"/>
        <v>1</v>
      </c>
      <c r="T20" s="64" t="str">
        <f t="shared" si="2"/>
        <v>CUMPLIMIENTO</v>
      </c>
      <c r="U20" s="154">
        <v>5</v>
      </c>
      <c r="V20" s="154"/>
      <c r="W20" s="154"/>
      <c r="X20" s="154"/>
      <c r="Y20" s="6">
        <f t="shared" si="3"/>
        <v>0.2</v>
      </c>
      <c r="Z20" s="6" t="str">
        <f t="shared" si="4"/>
        <v>INCUMPLIMIENTO</v>
      </c>
      <c r="AA20" s="155"/>
      <c r="AB20" s="154"/>
      <c r="AC20" s="154"/>
      <c r="AD20" s="154"/>
      <c r="AE20" s="6">
        <f t="shared" si="5"/>
        <v>0</v>
      </c>
      <c r="AF20" s="6" t="str">
        <f t="shared" si="6"/>
        <v>INCUMPLIMIENTO</v>
      </c>
      <c r="AG20" s="154"/>
      <c r="AH20" s="154"/>
      <c r="AI20" s="154"/>
      <c r="AJ20" s="154"/>
      <c r="AK20" s="6">
        <f t="shared" si="7"/>
        <v>0</v>
      </c>
      <c r="AL20" s="6" t="str">
        <f t="shared" si="8"/>
        <v>INCUMPLIMIENTO</v>
      </c>
      <c r="AM20" s="6">
        <f t="shared" si="9"/>
        <v>0.3</v>
      </c>
      <c r="AN20" s="6" t="str">
        <f t="shared" si="10"/>
        <v>CUMPLIMIENTO PARCIAL</v>
      </c>
      <c r="AO20" s="90">
        <f>9%/4</f>
        <v>2.2499999999999999E-2</v>
      </c>
      <c r="AP20" s="7">
        <f t="shared" si="21"/>
        <v>4.4999999999999997E-3</v>
      </c>
      <c r="AQ20" s="7">
        <f t="shared" si="22"/>
        <v>0</v>
      </c>
      <c r="AR20" s="7">
        <f t="shared" si="23"/>
        <v>0</v>
      </c>
      <c r="AS20" s="7">
        <f t="shared" si="24"/>
        <v>0</v>
      </c>
      <c r="AT20" s="65">
        <f t="shared" si="16"/>
        <v>4.4999999999999997E-3</v>
      </c>
      <c r="AU20" s="66">
        <f t="shared" si="17"/>
        <v>4.4999999999999997E-3</v>
      </c>
    </row>
    <row r="21" spans="1:50" ht="120" x14ac:dyDescent="0.25">
      <c r="A21" s="2"/>
      <c r="B21" s="171"/>
      <c r="C21" s="164"/>
      <c r="D21" s="107" t="s">
        <v>157</v>
      </c>
      <c r="E21" s="76">
        <v>25</v>
      </c>
      <c r="F21" s="164" t="s">
        <v>64</v>
      </c>
      <c r="G21" s="57" t="s">
        <v>24</v>
      </c>
      <c r="H21" s="12" t="s">
        <v>25</v>
      </c>
      <c r="I21" s="9" t="s">
        <v>60</v>
      </c>
      <c r="J21" s="12" t="s">
        <v>64</v>
      </c>
      <c r="K21" s="99">
        <f>5%/3</f>
        <v>1.6666666666666666E-2</v>
      </c>
      <c r="L21" s="4"/>
      <c r="M21" s="3" t="s">
        <v>37</v>
      </c>
      <c r="N21" s="3" t="s">
        <v>37</v>
      </c>
      <c r="O21" s="5">
        <v>0</v>
      </c>
      <c r="P21" s="5">
        <v>0</v>
      </c>
      <c r="Q21" s="5">
        <v>0</v>
      </c>
      <c r="R21" s="5">
        <v>0</v>
      </c>
      <c r="S21" s="77">
        <f t="shared" si="1"/>
        <v>0</v>
      </c>
      <c r="T21" s="6" t="str">
        <f t="shared" si="2"/>
        <v>INCUMPLIMIENTO</v>
      </c>
      <c r="U21" s="155">
        <v>6.25</v>
      </c>
      <c r="V21" s="155"/>
      <c r="W21" s="155"/>
      <c r="X21" s="155"/>
      <c r="Y21" s="6">
        <f t="shared" si="3"/>
        <v>0.25</v>
      </c>
      <c r="Z21" s="6" t="str">
        <f t="shared" si="4"/>
        <v>INCUMPLIMIENTO</v>
      </c>
      <c r="AA21" s="155"/>
      <c r="AB21" s="155"/>
      <c r="AC21" s="155"/>
      <c r="AD21" s="155"/>
      <c r="AE21" s="6">
        <f t="shared" si="5"/>
        <v>0</v>
      </c>
      <c r="AF21" s="6" t="str">
        <f t="shared" si="6"/>
        <v>INCUMPLIMIENTO</v>
      </c>
      <c r="AG21" s="155"/>
      <c r="AH21" s="155"/>
      <c r="AI21" s="155"/>
      <c r="AJ21" s="155"/>
      <c r="AK21" s="6">
        <f t="shared" si="7"/>
        <v>0</v>
      </c>
      <c r="AL21" s="6" t="str">
        <f t="shared" si="8"/>
        <v>INCUMPLIMIENTO</v>
      </c>
      <c r="AM21" s="6">
        <f t="shared" si="9"/>
        <v>6.25E-2</v>
      </c>
      <c r="AN21" s="6" t="str">
        <f t="shared" si="10"/>
        <v>INCUMPLIMIENTO</v>
      </c>
      <c r="AO21" s="91">
        <f t="shared" ref="AO21:AO23" si="28">9%/4</f>
        <v>2.2499999999999999E-2</v>
      </c>
      <c r="AP21" s="7">
        <f t="shared" si="21"/>
        <v>5.6249999999999998E-3</v>
      </c>
      <c r="AQ21" s="7">
        <f t="shared" si="22"/>
        <v>0</v>
      </c>
      <c r="AR21" s="7">
        <f t="shared" si="23"/>
        <v>0</v>
      </c>
      <c r="AS21" s="7">
        <f t="shared" si="24"/>
        <v>0</v>
      </c>
      <c r="AT21" s="8">
        <f t="shared" si="16"/>
        <v>5.6249999999999998E-3</v>
      </c>
      <c r="AU21" s="67">
        <f t="shared" si="17"/>
        <v>5.6249999999999998E-3</v>
      </c>
    </row>
    <row r="22" spans="1:50" ht="112.5" customHeight="1" x14ac:dyDescent="0.25">
      <c r="A22" s="2"/>
      <c r="B22" s="171"/>
      <c r="C22" s="164"/>
      <c r="D22" s="107" t="s">
        <v>61</v>
      </c>
      <c r="E22" s="76">
        <v>25</v>
      </c>
      <c r="F22" s="164"/>
      <c r="G22" s="57" t="s">
        <v>24</v>
      </c>
      <c r="H22" s="12" t="s">
        <v>25</v>
      </c>
      <c r="I22" s="9" t="s">
        <v>61</v>
      </c>
      <c r="J22" s="12" t="s">
        <v>64</v>
      </c>
      <c r="K22" s="99">
        <f t="shared" ref="K22:K23" si="29">5%/3</f>
        <v>1.6666666666666666E-2</v>
      </c>
      <c r="L22" s="4" t="s">
        <v>30</v>
      </c>
      <c r="M22" s="3" t="s">
        <v>66</v>
      </c>
      <c r="N22" s="3" t="s">
        <v>66</v>
      </c>
      <c r="O22" s="5">
        <v>0</v>
      </c>
      <c r="P22" s="5">
        <v>0</v>
      </c>
      <c r="Q22" s="5">
        <v>12.5</v>
      </c>
      <c r="R22" s="5">
        <v>12.5</v>
      </c>
      <c r="S22" s="77">
        <f t="shared" si="1"/>
        <v>1</v>
      </c>
      <c r="T22" s="6" t="str">
        <f t="shared" si="2"/>
        <v>CUMPLIMIENTO</v>
      </c>
      <c r="U22" s="155">
        <v>0</v>
      </c>
      <c r="V22" s="155"/>
      <c r="W22" s="155"/>
      <c r="X22" s="155"/>
      <c r="Y22" s="6">
        <f t="shared" si="3"/>
        <v>0</v>
      </c>
      <c r="Z22" s="6" t="str">
        <f t="shared" si="4"/>
        <v>INCUMPLIMIENTO</v>
      </c>
      <c r="AA22" s="155"/>
      <c r="AB22" s="155"/>
      <c r="AC22" s="155"/>
      <c r="AD22" s="155"/>
      <c r="AE22" s="6">
        <f t="shared" si="5"/>
        <v>0</v>
      </c>
      <c r="AF22" s="6" t="str">
        <f t="shared" si="6"/>
        <v>INCUMPLIMIENTO</v>
      </c>
      <c r="AG22" s="155"/>
      <c r="AH22" s="155"/>
      <c r="AI22" s="155"/>
      <c r="AJ22" s="155"/>
      <c r="AK22" s="6">
        <f t="shared" si="7"/>
        <v>0</v>
      </c>
      <c r="AL22" s="6" t="str">
        <f t="shared" si="8"/>
        <v>INCUMPLIMIENTO</v>
      </c>
      <c r="AM22" s="6">
        <f t="shared" si="9"/>
        <v>0.25</v>
      </c>
      <c r="AN22" s="6" t="str">
        <f t="shared" si="10"/>
        <v>INCUMPLIMIENTO</v>
      </c>
      <c r="AO22" s="91">
        <f t="shared" si="28"/>
        <v>2.2499999999999999E-2</v>
      </c>
      <c r="AP22" s="7">
        <f t="shared" si="21"/>
        <v>0</v>
      </c>
      <c r="AQ22" s="7">
        <f t="shared" si="22"/>
        <v>0</v>
      </c>
      <c r="AR22" s="7">
        <f t="shared" si="23"/>
        <v>0</v>
      </c>
      <c r="AS22" s="7">
        <f t="shared" si="24"/>
        <v>0</v>
      </c>
      <c r="AT22" s="8">
        <f t="shared" si="16"/>
        <v>0</v>
      </c>
      <c r="AU22" s="67">
        <f t="shared" si="17"/>
        <v>0</v>
      </c>
    </row>
    <row r="23" spans="1:50" ht="90.75" thickBot="1" x14ac:dyDescent="0.3">
      <c r="A23" s="2"/>
      <c r="B23" s="172"/>
      <c r="C23" s="169"/>
      <c r="D23" s="146" t="s">
        <v>62</v>
      </c>
      <c r="E23" s="76">
        <v>25</v>
      </c>
      <c r="F23" s="169"/>
      <c r="G23" s="57" t="s">
        <v>24</v>
      </c>
      <c r="H23" s="12" t="s">
        <v>25</v>
      </c>
      <c r="I23" s="9" t="s">
        <v>62</v>
      </c>
      <c r="J23" s="12" t="s">
        <v>64</v>
      </c>
      <c r="K23" s="102">
        <f t="shared" si="29"/>
        <v>1.6666666666666666E-2</v>
      </c>
      <c r="L23" s="84" t="s">
        <v>30</v>
      </c>
      <c r="M23" s="83" t="s">
        <v>65</v>
      </c>
      <c r="N23" s="83" t="s">
        <v>65</v>
      </c>
      <c r="O23" s="85">
        <v>6.25</v>
      </c>
      <c r="P23" s="85">
        <v>6.25</v>
      </c>
      <c r="Q23" s="85">
        <v>6.25</v>
      </c>
      <c r="R23" s="85">
        <v>6.25</v>
      </c>
      <c r="S23" s="86">
        <f t="shared" si="1"/>
        <v>1</v>
      </c>
      <c r="T23" s="87" t="str">
        <f t="shared" si="2"/>
        <v>CUMPLIMIENTO</v>
      </c>
      <c r="U23" s="156">
        <v>25</v>
      </c>
      <c r="V23" s="156"/>
      <c r="W23" s="156"/>
      <c r="X23" s="156"/>
      <c r="Y23" s="6">
        <f t="shared" si="3"/>
        <v>1</v>
      </c>
      <c r="Z23" s="6" t="str">
        <f t="shared" si="4"/>
        <v>CUMPLIMIENTO</v>
      </c>
      <c r="AA23" s="155"/>
      <c r="AB23" s="156"/>
      <c r="AC23" s="156"/>
      <c r="AD23" s="156"/>
      <c r="AE23" s="6">
        <f t="shared" si="5"/>
        <v>0</v>
      </c>
      <c r="AF23" s="6" t="str">
        <f t="shared" si="6"/>
        <v>INCUMPLIMIENTO</v>
      </c>
      <c r="AG23" s="156"/>
      <c r="AH23" s="156"/>
      <c r="AI23" s="156"/>
      <c r="AJ23" s="156"/>
      <c r="AK23" s="6">
        <f t="shared" si="7"/>
        <v>0</v>
      </c>
      <c r="AL23" s="6" t="str">
        <f t="shared" si="8"/>
        <v>INCUMPLIMIENTO</v>
      </c>
      <c r="AM23" s="6">
        <f t="shared" si="9"/>
        <v>0.5</v>
      </c>
      <c r="AN23" s="6" t="str">
        <f t="shared" si="10"/>
        <v>CUMPLIMIENTO PARCIAL</v>
      </c>
      <c r="AO23" s="92">
        <f t="shared" si="28"/>
        <v>2.2499999999999999E-2</v>
      </c>
      <c r="AP23" s="7">
        <f t="shared" si="21"/>
        <v>2.2499999999999999E-2</v>
      </c>
      <c r="AQ23" s="7">
        <f t="shared" si="22"/>
        <v>0</v>
      </c>
      <c r="AR23" s="7">
        <f t="shared" si="23"/>
        <v>0</v>
      </c>
      <c r="AS23" s="7">
        <f t="shared" si="24"/>
        <v>0</v>
      </c>
      <c r="AT23" s="88">
        <f t="shared" si="16"/>
        <v>2.2499999999999999E-2</v>
      </c>
      <c r="AU23" s="89">
        <f t="shared" si="17"/>
        <v>2.2499999999999999E-2</v>
      </c>
      <c r="AW23" s="134"/>
    </row>
    <row r="24" spans="1:50" ht="135" x14ac:dyDescent="0.25">
      <c r="A24" s="2"/>
      <c r="B24" s="161" t="s">
        <v>26</v>
      </c>
      <c r="C24" s="168" t="s">
        <v>27</v>
      </c>
      <c r="D24" s="144" t="s">
        <v>67</v>
      </c>
      <c r="E24" s="76">
        <v>25</v>
      </c>
      <c r="F24" s="168" t="s">
        <v>76</v>
      </c>
      <c r="G24" s="58" t="s">
        <v>26</v>
      </c>
      <c r="H24" s="12" t="s">
        <v>27</v>
      </c>
      <c r="I24" s="3" t="s">
        <v>67</v>
      </c>
      <c r="J24" s="12" t="s">
        <v>76</v>
      </c>
      <c r="K24" s="98">
        <v>0.05</v>
      </c>
      <c r="L24" s="79" t="s">
        <v>30</v>
      </c>
      <c r="M24" s="73" t="s">
        <v>79</v>
      </c>
      <c r="N24" s="73" t="s">
        <v>79</v>
      </c>
      <c r="O24" s="63">
        <v>3.75</v>
      </c>
      <c r="P24" s="63">
        <v>8.75</v>
      </c>
      <c r="Q24" s="63">
        <v>12.5</v>
      </c>
      <c r="R24" s="63">
        <v>0</v>
      </c>
      <c r="S24" s="80">
        <f t="shared" si="1"/>
        <v>1</v>
      </c>
      <c r="T24" s="64" t="str">
        <f t="shared" si="2"/>
        <v>CUMPLIMIENTO</v>
      </c>
      <c r="U24" s="154">
        <v>0</v>
      </c>
      <c r="V24" s="154"/>
      <c r="W24" s="154"/>
      <c r="X24" s="154"/>
      <c r="Y24" s="6">
        <f t="shared" si="3"/>
        <v>0</v>
      </c>
      <c r="Z24" s="6" t="str">
        <f t="shared" si="4"/>
        <v>INCUMPLIMIENTO</v>
      </c>
      <c r="AA24" s="155"/>
      <c r="AB24" s="154"/>
      <c r="AC24" s="154"/>
      <c r="AD24" s="154"/>
      <c r="AE24" s="6">
        <f t="shared" si="5"/>
        <v>0</v>
      </c>
      <c r="AF24" s="6" t="str">
        <f t="shared" si="6"/>
        <v>INCUMPLIMIENTO</v>
      </c>
      <c r="AG24" s="154"/>
      <c r="AH24" s="154"/>
      <c r="AI24" s="154"/>
      <c r="AJ24" s="154"/>
      <c r="AK24" s="6">
        <f t="shared" si="7"/>
        <v>0</v>
      </c>
      <c r="AL24" s="6" t="str">
        <f t="shared" si="8"/>
        <v>INCUMPLIMIENTO</v>
      </c>
      <c r="AM24" s="6">
        <f t="shared" si="9"/>
        <v>0.25</v>
      </c>
      <c r="AN24" s="6" t="str">
        <f t="shared" si="10"/>
        <v>INCUMPLIMIENTO</v>
      </c>
      <c r="AO24" s="90">
        <f>55%/9</f>
        <v>6.1111111111111116E-2</v>
      </c>
      <c r="AP24" s="7">
        <f t="shared" si="21"/>
        <v>0</v>
      </c>
      <c r="AQ24" s="7">
        <f t="shared" si="22"/>
        <v>0</v>
      </c>
      <c r="AR24" s="7">
        <f t="shared" si="23"/>
        <v>0</v>
      </c>
      <c r="AS24" s="7">
        <f t="shared" si="24"/>
        <v>0</v>
      </c>
      <c r="AT24" s="65">
        <f t="shared" si="16"/>
        <v>0</v>
      </c>
      <c r="AU24" s="66">
        <f t="shared" si="17"/>
        <v>0</v>
      </c>
    </row>
    <row r="25" spans="1:50" ht="135" x14ac:dyDescent="0.25">
      <c r="A25" s="2"/>
      <c r="B25" s="162"/>
      <c r="C25" s="164"/>
      <c r="D25" s="107" t="s">
        <v>68</v>
      </c>
      <c r="E25" s="76">
        <v>25</v>
      </c>
      <c r="F25" s="164"/>
      <c r="G25" s="58" t="s">
        <v>26</v>
      </c>
      <c r="H25" s="12" t="s">
        <v>27</v>
      </c>
      <c r="I25" s="9" t="s">
        <v>68</v>
      </c>
      <c r="J25" s="12" t="s">
        <v>76</v>
      </c>
      <c r="K25" s="99">
        <v>0.05</v>
      </c>
      <c r="L25" s="4" t="s">
        <v>35</v>
      </c>
      <c r="M25" s="11" t="s">
        <v>79</v>
      </c>
      <c r="N25" s="11" t="s">
        <v>79</v>
      </c>
      <c r="O25" s="5">
        <v>0</v>
      </c>
      <c r="P25" s="5">
        <v>19.75</v>
      </c>
      <c r="Q25" s="5">
        <v>2.75</v>
      </c>
      <c r="R25" s="5">
        <v>2</v>
      </c>
      <c r="S25" s="77">
        <f t="shared" si="1"/>
        <v>0.98</v>
      </c>
      <c r="T25" s="6" t="str">
        <f t="shared" si="2"/>
        <v>CUMPLIMIENTO</v>
      </c>
      <c r="U25" s="155">
        <v>0</v>
      </c>
      <c r="V25" s="155"/>
      <c r="W25" s="155"/>
      <c r="X25" s="155"/>
      <c r="Y25" s="6">
        <f t="shared" si="3"/>
        <v>0</v>
      </c>
      <c r="Z25" s="6" t="str">
        <f t="shared" si="4"/>
        <v>INCUMPLIMIENTO</v>
      </c>
      <c r="AA25" s="155"/>
      <c r="AB25" s="155"/>
      <c r="AC25" s="155"/>
      <c r="AD25" s="155"/>
      <c r="AE25" s="6">
        <f t="shared" si="5"/>
        <v>0</v>
      </c>
      <c r="AF25" s="6" t="str">
        <f t="shared" si="6"/>
        <v>INCUMPLIMIENTO</v>
      </c>
      <c r="AG25" s="155"/>
      <c r="AH25" s="155"/>
      <c r="AI25" s="155"/>
      <c r="AJ25" s="155"/>
      <c r="AK25" s="6">
        <f t="shared" si="7"/>
        <v>0</v>
      </c>
      <c r="AL25" s="6" t="str">
        <f t="shared" si="8"/>
        <v>INCUMPLIMIENTO</v>
      </c>
      <c r="AM25" s="6">
        <f t="shared" si="9"/>
        <v>0.245</v>
      </c>
      <c r="AN25" s="6" t="str">
        <f t="shared" si="10"/>
        <v>INCUMPLIMIENTO</v>
      </c>
      <c r="AO25" s="91">
        <f t="shared" ref="AO25:AO32" si="30">55%/9</f>
        <v>6.1111111111111116E-2</v>
      </c>
      <c r="AP25" s="7">
        <f t="shared" si="21"/>
        <v>0</v>
      </c>
      <c r="AQ25" s="7">
        <f t="shared" si="22"/>
        <v>0</v>
      </c>
      <c r="AR25" s="7">
        <f t="shared" si="23"/>
        <v>0</v>
      </c>
      <c r="AS25" s="7">
        <f t="shared" si="24"/>
        <v>0</v>
      </c>
      <c r="AT25" s="8">
        <f t="shared" si="16"/>
        <v>0</v>
      </c>
      <c r="AU25" s="67">
        <f t="shared" si="17"/>
        <v>0</v>
      </c>
    </row>
    <row r="26" spans="1:50" ht="135" x14ac:dyDescent="0.25">
      <c r="A26" s="2"/>
      <c r="B26" s="162"/>
      <c r="C26" s="164"/>
      <c r="D26" s="145" t="s">
        <v>158</v>
      </c>
      <c r="E26" s="76">
        <v>25</v>
      </c>
      <c r="F26" s="164"/>
      <c r="G26" s="58" t="s">
        <v>26</v>
      </c>
      <c r="H26" s="12" t="s">
        <v>27</v>
      </c>
      <c r="I26" s="3" t="s">
        <v>69</v>
      </c>
      <c r="J26" s="12" t="s">
        <v>76</v>
      </c>
      <c r="K26" s="99">
        <v>0.05</v>
      </c>
      <c r="L26" s="4" t="s">
        <v>35</v>
      </c>
      <c r="M26" s="11" t="s">
        <v>79</v>
      </c>
      <c r="N26" s="11" t="s">
        <v>79</v>
      </c>
      <c r="O26" s="5">
        <v>0</v>
      </c>
      <c r="P26" s="5">
        <v>0</v>
      </c>
      <c r="Q26" s="5">
        <v>0</v>
      </c>
      <c r="R26" s="5">
        <v>0</v>
      </c>
      <c r="S26" s="77">
        <f t="shared" si="1"/>
        <v>0</v>
      </c>
      <c r="T26" s="6" t="str">
        <f t="shared" si="2"/>
        <v>INCUMPLIMIENTO</v>
      </c>
      <c r="U26" s="155">
        <v>0</v>
      </c>
      <c r="V26" s="155"/>
      <c r="W26" s="155"/>
      <c r="X26" s="155"/>
      <c r="Y26" s="6">
        <f t="shared" si="3"/>
        <v>0</v>
      </c>
      <c r="Z26" s="6" t="str">
        <f t="shared" si="4"/>
        <v>INCUMPLIMIENTO</v>
      </c>
      <c r="AA26" s="155"/>
      <c r="AB26" s="155"/>
      <c r="AC26" s="155"/>
      <c r="AD26" s="155"/>
      <c r="AE26" s="6">
        <f t="shared" si="5"/>
        <v>0</v>
      </c>
      <c r="AF26" s="6" t="str">
        <f t="shared" si="6"/>
        <v>INCUMPLIMIENTO</v>
      </c>
      <c r="AG26" s="155"/>
      <c r="AH26" s="155"/>
      <c r="AI26" s="155"/>
      <c r="AJ26" s="155"/>
      <c r="AK26" s="6">
        <f t="shared" si="7"/>
        <v>0</v>
      </c>
      <c r="AL26" s="6" t="str">
        <f t="shared" si="8"/>
        <v>INCUMPLIMIENTO</v>
      </c>
      <c r="AM26" s="6">
        <f t="shared" si="9"/>
        <v>0</v>
      </c>
      <c r="AN26" s="6" t="str">
        <f t="shared" si="10"/>
        <v>INCUMPLIMIENTO</v>
      </c>
      <c r="AO26" s="91">
        <f t="shared" si="30"/>
        <v>6.1111111111111116E-2</v>
      </c>
      <c r="AP26" s="7">
        <f t="shared" si="21"/>
        <v>0</v>
      </c>
      <c r="AQ26" s="7">
        <f t="shared" si="22"/>
        <v>0</v>
      </c>
      <c r="AR26" s="7">
        <f t="shared" si="23"/>
        <v>0</v>
      </c>
      <c r="AS26" s="7">
        <f t="shared" si="24"/>
        <v>0</v>
      </c>
      <c r="AT26" s="8">
        <f t="shared" si="16"/>
        <v>0</v>
      </c>
      <c r="AU26" s="67">
        <f t="shared" si="17"/>
        <v>0</v>
      </c>
    </row>
    <row r="27" spans="1:50" ht="135" x14ac:dyDescent="0.25">
      <c r="A27" s="2"/>
      <c r="B27" s="162"/>
      <c r="C27" s="164"/>
      <c r="D27" s="145" t="s">
        <v>70</v>
      </c>
      <c r="E27" s="76">
        <v>25</v>
      </c>
      <c r="F27" s="164"/>
      <c r="G27" s="58" t="s">
        <v>26</v>
      </c>
      <c r="H27" s="12" t="s">
        <v>27</v>
      </c>
      <c r="I27" s="3" t="s">
        <v>70</v>
      </c>
      <c r="J27" s="12" t="s">
        <v>76</v>
      </c>
      <c r="K27" s="99">
        <v>0.05</v>
      </c>
      <c r="L27" s="4" t="s">
        <v>35</v>
      </c>
      <c r="M27" s="11" t="s">
        <v>79</v>
      </c>
      <c r="N27" s="11" t="s">
        <v>79</v>
      </c>
      <c r="O27" s="5">
        <v>6.25</v>
      </c>
      <c r="P27" s="5">
        <v>0</v>
      </c>
      <c r="Q27" s="5">
        <v>12.5</v>
      </c>
      <c r="R27" s="5">
        <v>6.25</v>
      </c>
      <c r="S27" s="77">
        <f>IF(SUM(O27:R27)&gt;E27,E27/E27,SUM(O27:R27)/E27)</f>
        <v>1</v>
      </c>
      <c r="T27" s="6" t="str">
        <f t="shared" si="2"/>
        <v>CUMPLIMIENTO</v>
      </c>
      <c r="U27" s="155">
        <v>0</v>
      </c>
      <c r="V27" s="155"/>
      <c r="W27" s="155"/>
      <c r="X27" s="155"/>
      <c r="Y27" s="6">
        <f t="shared" si="3"/>
        <v>0</v>
      </c>
      <c r="Z27" s="6" t="str">
        <f t="shared" si="4"/>
        <v>INCUMPLIMIENTO</v>
      </c>
      <c r="AA27" s="155"/>
      <c r="AB27" s="155"/>
      <c r="AC27" s="155"/>
      <c r="AD27" s="155"/>
      <c r="AE27" s="6">
        <f t="shared" si="5"/>
        <v>0</v>
      </c>
      <c r="AF27" s="6" t="str">
        <f t="shared" si="6"/>
        <v>INCUMPLIMIENTO</v>
      </c>
      <c r="AG27" s="155"/>
      <c r="AH27" s="155"/>
      <c r="AI27" s="155"/>
      <c r="AJ27" s="155"/>
      <c r="AK27" s="6">
        <f t="shared" si="7"/>
        <v>0</v>
      </c>
      <c r="AL27" s="6" t="str">
        <f t="shared" si="8"/>
        <v>INCUMPLIMIENTO</v>
      </c>
      <c r="AM27" s="6">
        <f t="shared" si="9"/>
        <v>0.25</v>
      </c>
      <c r="AN27" s="6" t="str">
        <f t="shared" si="10"/>
        <v>INCUMPLIMIENTO</v>
      </c>
      <c r="AO27" s="91">
        <f t="shared" si="30"/>
        <v>6.1111111111111116E-2</v>
      </c>
      <c r="AP27" s="7">
        <f t="shared" si="21"/>
        <v>0</v>
      </c>
      <c r="AQ27" s="7">
        <f t="shared" si="22"/>
        <v>0</v>
      </c>
      <c r="AR27" s="7">
        <f t="shared" si="23"/>
        <v>0</v>
      </c>
      <c r="AS27" s="7">
        <f t="shared" si="24"/>
        <v>0</v>
      </c>
      <c r="AT27" s="8">
        <f t="shared" si="16"/>
        <v>0</v>
      </c>
      <c r="AU27" s="67">
        <f t="shared" si="17"/>
        <v>0</v>
      </c>
    </row>
    <row r="28" spans="1:50" ht="90" customHeight="1" x14ac:dyDescent="0.25">
      <c r="A28" s="2"/>
      <c r="B28" s="162"/>
      <c r="C28" s="164" t="s">
        <v>29</v>
      </c>
      <c r="D28" s="107" t="s">
        <v>138</v>
      </c>
      <c r="E28" s="76">
        <v>25</v>
      </c>
      <c r="F28" s="164" t="s">
        <v>78</v>
      </c>
      <c r="G28" s="58" t="s">
        <v>26</v>
      </c>
      <c r="H28" s="12" t="s">
        <v>29</v>
      </c>
      <c r="I28" s="3" t="s">
        <v>71</v>
      </c>
      <c r="J28" s="3" t="s">
        <v>78</v>
      </c>
      <c r="K28" s="99">
        <f>15%/4</f>
        <v>3.7499999999999999E-2</v>
      </c>
      <c r="L28" s="4" t="s">
        <v>35</v>
      </c>
      <c r="M28" s="11" t="s">
        <v>79</v>
      </c>
      <c r="N28" s="11" t="s">
        <v>79</v>
      </c>
      <c r="O28" s="5">
        <v>2.5</v>
      </c>
      <c r="P28" s="5">
        <v>0</v>
      </c>
      <c r="Q28" s="5">
        <v>5.75</v>
      </c>
      <c r="R28" s="5">
        <v>16.75</v>
      </c>
      <c r="S28" s="77">
        <f t="shared" si="1"/>
        <v>1</v>
      </c>
      <c r="T28" s="6" t="str">
        <f t="shared" si="2"/>
        <v>CUMPLIMIENTO</v>
      </c>
      <c r="U28" s="155">
        <v>6.25</v>
      </c>
      <c r="V28" s="155"/>
      <c r="W28" s="155"/>
      <c r="X28" s="155"/>
      <c r="Y28" s="6">
        <f t="shared" si="3"/>
        <v>0.25</v>
      </c>
      <c r="Z28" s="6" t="str">
        <f t="shared" si="4"/>
        <v>INCUMPLIMIENTO</v>
      </c>
      <c r="AA28" s="155"/>
      <c r="AB28" s="155"/>
      <c r="AC28" s="155"/>
      <c r="AD28" s="155"/>
      <c r="AE28" s="6">
        <f t="shared" si="5"/>
        <v>0</v>
      </c>
      <c r="AF28" s="6" t="str">
        <f t="shared" si="6"/>
        <v>INCUMPLIMIENTO</v>
      </c>
      <c r="AG28" s="155"/>
      <c r="AH28" s="155"/>
      <c r="AI28" s="155"/>
      <c r="AJ28" s="155"/>
      <c r="AK28" s="6">
        <f t="shared" si="7"/>
        <v>0</v>
      </c>
      <c r="AL28" s="6" t="str">
        <f t="shared" si="8"/>
        <v>INCUMPLIMIENTO</v>
      </c>
      <c r="AM28" s="6">
        <f t="shared" si="9"/>
        <v>0.3125</v>
      </c>
      <c r="AN28" s="6" t="str">
        <f t="shared" si="10"/>
        <v>CUMPLIMIENTO PARCIAL</v>
      </c>
      <c r="AO28" s="91">
        <f t="shared" si="30"/>
        <v>6.1111111111111116E-2</v>
      </c>
      <c r="AP28" s="7">
        <f t="shared" si="21"/>
        <v>1.5277777777777779E-2</v>
      </c>
      <c r="AQ28" s="7">
        <f t="shared" si="22"/>
        <v>0</v>
      </c>
      <c r="AR28" s="7">
        <f t="shared" si="23"/>
        <v>0</v>
      </c>
      <c r="AS28" s="7">
        <f t="shared" si="24"/>
        <v>0</v>
      </c>
      <c r="AT28" s="8">
        <f t="shared" si="16"/>
        <v>1.5277777777777779E-2</v>
      </c>
      <c r="AU28" s="67">
        <f t="shared" si="17"/>
        <v>1.5277777777777779E-2</v>
      </c>
    </row>
    <row r="29" spans="1:50" ht="135.75" customHeight="1" x14ac:dyDescent="0.25">
      <c r="A29" s="2"/>
      <c r="B29" s="162"/>
      <c r="C29" s="164"/>
      <c r="D29" s="145" t="s">
        <v>72</v>
      </c>
      <c r="E29" s="76">
        <v>25</v>
      </c>
      <c r="F29" s="164"/>
      <c r="G29" s="58" t="s">
        <v>26</v>
      </c>
      <c r="H29" s="12" t="s">
        <v>29</v>
      </c>
      <c r="I29" s="3" t="s">
        <v>72</v>
      </c>
      <c r="J29" s="12" t="s">
        <v>78</v>
      </c>
      <c r="K29" s="99">
        <f t="shared" ref="K29:K31" si="31">15%/4</f>
        <v>3.7499999999999999E-2</v>
      </c>
      <c r="L29" s="4" t="s">
        <v>36</v>
      </c>
      <c r="M29" s="11" t="s">
        <v>79</v>
      </c>
      <c r="N29" s="11" t="s">
        <v>79</v>
      </c>
      <c r="O29" s="5">
        <v>5</v>
      </c>
      <c r="P29" s="5">
        <v>5</v>
      </c>
      <c r="Q29" s="5">
        <v>5</v>
      </c>
      <c r="R29" s="5">
        <v>10</v>
      </c>
      <c r="S29" s="77">
        <f t="shared" si="1"/>
        <v>1</v>
      </c>
      <c r="T29" s="6" t="str">
        <f t="shared" si="2"/>
        <v>CUMPLIMIENTO</v>
      </c>
      <c r="U29" s="155">
        <v>6.25</v>
      </c>
      <c r="V29" s="155"/>
      <c r="W29" s="155"/>
      <c r="X29" s="155"/>
      <c r="Y29" s="6">
        <f t="shared" si="3"/>
        <v>0.25</v>
      </c>
      <c r="Z29" s="6" t="str">
        <f t="shared" si="4"/>
        <v>INCUMPLIMIENTO</v>
      </c>
      <c r="AA29" s="155"/>
      <c r="AB29" s="155"/>
      <c r="AC29" s="155"/>
      <c r="AD29" s="155"/>
      <c r="AE29" s="6">
        <f t="shared" si="5"/>
        <v>0</v>
      </c>
      <c r="AF29" s="6" t="str">
        <f t="shared" si="6"/>
        <v>INCUMPLIMIENTO</v>
      </c>
      <c r="AG29" s="155"/>
      <c r="AH29" s="155"/>
      <c r="AI29" s="155"/>
      <c r="AJ29" s="155"/>
      <c r="AK29" s="6">
        <f t="shared" si="7"/>
        <v>0</v>
      </c>
      <c r="AL29" s="6" t="str">
        <f t="shared" si="8"/>
        <v>INCUMPLIMIENTO</v>
      </c>
      <c r="AM29" s="6">
        <f t="shared" si="9"/>
        <v>0.3125</v>
      </c>
      <c r="AN29" s="6" t="str">
        <f t="shared" si="10"/>
        <v>CUMPLIMIENTO PARCIAL</v>
      </c>
      <c r="AO29" s="91">
        <f t="shared" si="30"/>
        <v>6.1111111111111116E-2</v>
      </c>
      <c r="AP29" s="7">
        <f t="shared" si="21"/>
        <v>1.5277777777777779E-2</v>
      </c>
      <c r="AQ29" s="7">
        <f t="shared" si="22"/>
        <v>0</v>
      </c>
      <c r="AR29" s="7">
        <f t="shared" si="23"/>
        <v>0</v>
      </c>
      <c r="AS29" s="7">
        <f t="shared" si="24"/>
        <v>0</v>
      </c>
      <c r="AT29" s="8">
        <f t="shared" si="16"/>
        <v>1.5277777777777779E-2</v>
      </c>
      <c r="AU29" s="67">
        <f t="shared" si="17"/>
        <v>1.5277777777777779E-2</v>
      </c>
    </row>
    <row r="30" spans="1:50" ht="198.75" customHeight="1" x14ac:dyDescent="0.25">
      <c r="A30" s="2"/>
      <c r="B30" s="162"/>
      <c r="C30" s="164"/>
      <c r="D30" s="107" t="s">
        <v>73</v>
      </c>
      <c r="E30" s="76">
        <v>25</v>
      </c>
      <c r="F30" s="164"/>
      <c r="G30" s="58" t="s">
        <v>26</v>
      </c>
      <c r="H30" s="12" t="s">
        <v>29</v>
      </c>
      <c r="I30" s="9" t="s">
        <v>73</v>
      </c>
      <c r="J30" s="12" t="s">
        <v>78</v>
      </c>
      <c r="K30" s="99">
        <f t="shared" si="31"/>
        <v>3.7499999999999999E-2</v>
      </c>
      <c r="L30" s="4"/>
      <c r="M30" s="11" t="s">
        <v>79</v>
      </c>
      <c r="N30" s="11" t="s">
        <v>79</v>
      </c>
      <c r="O30" s="5">
        <v>0</v>
      </c>
      <c r="P30" s="5">
        <v>0.25</v>
      </c>
      <c r="Q30" s="5">
        <v>1.25</v>
      </c>
      <c r="R30" s="5">
        <v>6</v>
      </c>
      <c r="S30" s="77">
        <f t="shared" si="1"/>
        <v>0.3</v>
      </c>
      <c r="T30" s="6" t="str">
        <f t="shared" si="2"/>
        <v>CUMPLIMIENTO PARCIAL</v>
      </c>
      <c r="U30" s="155">
        <v>12</v>
      </c>
      <c r="V30" s="155"/>
      <c r="W30" s="155"/>
      <c r="X30" s="155"/>
      <c r="Y30" s="6">
        <f t="shared" si="3"/>
        <v>0.48</v>
      </c>
      <c r="Z30" s="6" t="str">
        <f t="shared" si="4"/>
        <v>CUMPLIMIENTO PARCIAL</v>
      </c>
      <c r="AA30" s="155"/>
      <c r="AB30" s="155"/>
      <c r="AC30" s="155"/>
      <c r="AD30" s="155"/>
      <c r="AE30" s="6">
        <f t="shared" si="5"/>
        <v>0</v>
      </c>
      <c r="AF30" s="6" t="str">
        <f t="shared" si="6"/>
        <v>INCUMPLIMIENTO</v>
      </c>
      <c r="AG30" s="155"/>
      <c r="AH30" s="155"/>
      <c r="AI30" s="155"/>
      <c r="AJ30" s="155"/>
      <c r="AK30" s="6">
        <f t="shared" si="7"/>
        <v>0</v>
      </c>
      <c r="AL30" s="6" t="str">
        <f t="shared" si="8"/>
        <v>INCUMPLIMIENTO</v>
      </c>
      <c r="AM30" s="6">
        <f t="shared" si="9"/>
        <v>0.19500000000000001</v>
      </c>
      <c r="AN30" s="6" t="str">
        <f t="shared" si="10"/>
        <v>INCUMPLIMIENTO</v>
      </c>
      <c r="AO30" s="91">
        <f t="shared" si="30"/>
        <v>6.1111111111111116E-2</v>
      </c>
      <c r="AP30" s="7">
        <f>U30/E30*AO30</f>
        <v>2.9333333333333336E-2</v>
      </c>
      <c r="AQ30" s="7">
        <f t="shared" si="22"/>
        <v>0</v>
      </c>
      <c r="AR30" s="7">
        <f t="shared" si="23"/>
        <v>0</v>
      </c>
      <c r="AS30" s="7">
        <f t="shared" si="24"/>
        <v>0</v>
      </c>
      <c r="AT30" s="8">
        <f t="shared" si="16"/>
        <v>2.9333333333333336E-2</v>
      </c>
      <c r="AU30" s="67">
        <f t="shared" si="17"/>
        <v>2.9333333333333336E-2</v>
      </c>
    </row>
    <row r="31" spans="1:50" ht="213.75" customHeight="1" x14ac:dyDescent="0.25">
      <c r="A31" s="2"/>
      <c r="B31" s="162"/>
      <c r="C31" s="164"/>
      <c r="D31" s="107" t="s">
        <v>159</v>
      </c>
      <c r="E31" s="76">
        <v>25</v>
      </c>
      <c r="F31" s="164"/>
      <c r="G31" s="58" t="s">
        <v>26</v>
      </c>
      <c r="H31" s="12" t="s">
        <v>29</v>
      </c>
      <c r="I31" s="3" t="s">
        <v>74</v>
      </c>
      <c r="J31" s="12" t="s">
        <v>78</v>
      </c>
      <c r="K31" s="99">
        <f t="shared" si="31"/>
        <v>3.7499999999999999E-2</v>
      </c>
      <c r="L31" s="4" t="s">
        <v>36</v>
      </c>
      <c r="M31" s="11" t="s">
        <v>79</v>
      </c>
      <c r="N31" s="11" t="s">
        <v>79</v>
      </c>
      <c r="O31" s="5">
        <v>5</v>
      </c>
      <c r="P31" s="5">
        <v>5</v>
      </c>
      <c r="Q31" s="5">
        <v>5</v>
      </c>
      <c r="R31" s="5">
        <v>10</v>
      </c>
      <c r="S31" s="77">
        <f t="shared" si="1"/>
        <v>1</v>
      </c>
      <c r="T31" s="6" t="str">
        <f t="shared" si="2"/>
        <v>CUMPLIMIENTO</v>
      </c>
      <c r="U31" s="155">
        <v>6.25</v>
      </c>
      <c r="V31" s="155"/>
      <c r="W31" s="155"/>
      <c r="X31" s="155"/>
      <c r="Y31" s="6">
        <f t="shared" si="3"/>
        <v>0.25</v>
      </c>
      <c r="Z31" s="6" t="str">
        <f t="shared" si="4"/>
        <v>INCUMPLIMIENTO</v>
      </c>
      <c r="AA31" s="155"/>
      <c r="AB31" s="155"/>
      <c r="AC31" s="155"/>
      <c r="AD31" s="155"/>
      <c r="AE31" s="6">
        <f t="shared" si="5"/>
        <v>0</v>
      </c>
      <c r="AF31" s="6" t="str">
        <f t="shared" si="6"/>
        <v>INCUMPLIMIENTO</v>
      </c>
      <c r="AG31" s="155"/>
      <c r="AH31" s="155"/>
      <c r="AI31" s="155"/>
      <c r="AJ31" s="155"/>
      <c r="AK31" s="6">
        <f t="shared" si="7"/>
        <v>0</v>
      </c>
      <c r="AL31" s="6" t="str">
        <f t="shared" si="8"/>
        <v>INCUMPLIMIENTO</v>
      </c>
      <c r="AM31" s="6">
        <f t="shared" si="9"/>
        <v>0.3125</v>
      </c>
      <c r="AN31" s="6" t="str">
        <f t="shared" si="10"/>
        <v>CUMPLIMIENTO PARCIAL</v>
      </c>
      <c r="AO31" s="91">
        <f t="shared" si="30"/>
        <v>6.1111111111111116E-2</v>
      </c>
      <c r="AP31" s="7">
        <f t="shared" si="21"/>
        <v>1.5277777777777779E-2</v>
      </c>
      <c r="AQ31" s="7">
        <f t="shared" si="22"/>
        <v>0</v>
      </c>
      <c r="AR31" s="7">
        <f t="shared" si="23"/>
        <v>0</v>
      </c>
      <c r="AS31" s="7">
        <f t="shared" si="24"/>
        <v>0</v>
      </c>
      <c r="AT31" s="8">
        <f t="shared" si="16"/>
        <v>1.5277777777777779E-2</v>
      </c>
      <c r="AU31" s="67">
        <f t="shared" si="17"/>
        <v>1.5277777777777779E-2</v>
      </c>
    </row>
    <row r="32" spans="1:50" ht="208.5" customHeight="1" thickBot="1" x14ac:dyDescent="0.4">
      <c r="A32" s="2"/>
      <c r="B32" s="163"/>
      <c r="C32" s="68" t="s">
        <v>28</v>
      </c>
      <c r="D32" s="148" t="s">
        <v>160</v>
      </c>
      <c r="E32" s="76">
        <v>25</v>
      </c>
      <c r="F32" s="74" t="s">
        <v>77</v>
      </c>
      <c r="G32" s="94" t="s">
        <v>26</v>
      </c>
      <c r="H32" s="10" t="s">
        <v>28</v>
      </c>
      <c r="I32" s="3" t="s">
        <v>75</v>
      </c>
      <c r="J32" s="11" t="s">
        <v>77</v>
      </c>
      <c r="K32" s="103">
        <v>0.2</v>
      </c>
      <c r="L32" s="81" t="s">
        <v>34</v>
      </c>
      <c r="M32" s="74" t="s">
        <v>80</v>
      </c>
      <c r="N32" s="74" t="s">
        <v>80</v>
      </c>
      <c r="O32" s="69">
        <v>5</v>
      </c>
      <c r="P32" s="69">
        <v>5.25</v>
      </c>
      <c r="Q32" s="69">
        <v>7.5</v>
      </c>
      <c r="R32" s="69">
        <v>6.75</v>
      </c>
      <c r="S32" s="82">
        <f t="shared" si="1"/>
        <v>0.98</v>
      </c>
      <c r="T32" s="70" t="str">
        <f t="shared" si="2"/>
        <v>CUMPLIMIENTO</v>
      </c>
      <c r="U32" s="157">
        <v>6.25</v>
      </c>
      <c r="V32" s="157"/>
      <c r="W32" s="157"/>
      <c r="X32" s="157"/>
      <c r="Y32" s="70">
        <f t="shared" si="3"/>
        <v>0.25</v>
      </c>
      <c r="Z32" s="70" t="str">
        <f t="shared" si="4"/>
        <v>INCUMPLIMIENTO</v>
      </c>
      <c r="AA32" s="157"/>
      <c r="AB32" s="157"/>
      <c r="AC32" s="157"/>
      <c r="AD32" s="157"/>
      <c r="AE32" s="6">
        <f t="shared" si="5"/>
        <v>0</v>
      </c>
      <c r="AF32" s="6" t="str">
        <f t="shared" si="6"/>
        <v>INCUMPLIMIENTO</v>
      </c>
      <c r="AG32" s="157"/>
      <c r="AH32" s="157"/>
      <c r="AI32" s="157"/>
      <c r="AJ32" s="157"/>
      <c r="AK32" s="6">
        <f t="shared" si="7"/>
        <v>0</v>
      </c>
      <c r="AL32" s="6" t="str">
        <f t="shared" si="8"/>
        <v>INCUMPLIMIENTO</v>
      </c>
      <c r="AM32" s="6">
        <f t="shared" si="9"/>
        <v>0.3075</v>
      </c>
      <c r="AN32" s="6" t="str">
        <f t="shared" si="10"/>
        <v>CUMPLIMIENTO PARCIAL</v>
      </c>
      <c r="AO32" s="93">
        <f t="shared" si="30"/>
        <v>6.1111111111111116E-2</v>
      </c>
      <c r="AP32" s="7">
        <f>U32/E32*AO32</f>
        <v>1.5277777777777779E-2</v>
      </c>
      <c r="AQ32" s="7">
        <f t="shared" si="22"/>
        <v>0</v>
      </c>
      <c r="AR32" s="7">
        <f t="shared" si="23"/>
        <v>0</v>
      </c>
      <c r="AS32" s="7">
        <f t="shared" si="24"/>
        <v>0</v>
      </c>
      <c r="AT32" s="71">
        <f t="shared" si="16"/>
        <v>1.5277777777777779E-2</v>
      </c>
      <c r="AU32" s="72">
        <f t="shared" si="17"/>
        <v>1.5277777777777779E-2</v>
      </c>
      <c r="AX32" s="133"/>
    </row>
    <row r="33" spans="2:47" s="95" customFormat="1" ht="51" customHeight="1" x14ac:dyDescent="0.4">
      <c r="B33" s="173" t="s">
        <v>145</v>
      </c>
      <c r="C33" s="173"/>
      <c r="D33" s="173"/>
      <c r="E33" s="173"/>
      <c r="F33" s="173"/>
      <c r="G33"/>
      <c r="H33"/>
      <c r="I33"/>
      <c r="J33"/>
      <c r="K33" s="104">
        <f>SUM(K6:K32)</f>
        <v>1</v>
      </c>
      <c r="AO33" s="137">
        <f>SUM(AO6:AO32)</f>
        <v>1</v>
      </c>
      <c r="AP33" s="138">
        <f t="shared" ref="AP33:AT33" si="32">SUM(AP6:AP32)</f>
        <v>0.21049801587301586</v>
      </c>
      <c r="AQ33" s="138">
        <f t="shared" si="32"/>
        <v>0</v>
      </c>
      <c r="AR33" s="138">
        <f t="shared" si="32"/>
        <v>0</v>
      </c>
      <c r="AS33" s="138">
        <f t="shared" si="32"/>
        <v>0</v>
      </c>
      <c r="AT33" s="138">
        <f t="shared" si="32"/>
        <v>0.21049801587301586</v>
      </c>
      <c r="AU33" s="138">
        <f>SUM(AU6:AU32)</f>
        <v>0.21049801587301586</v>
      </c>
    </row>
    <row r="34" spans="2:47" s="95" customFormat="1" ht="51" customHeight="1" x14ac:dyDescent="0.4">
      <c r="B34" s="174" t="s">
        <v>146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39">
        <f>25*AP33</f>
        <v>5.2624503968253968</v>
      </c>
      <c r="AQ34" s="139">
        <f t="shared" ref="AQ34:AS34" si="33">25*AQ33</f>
        <v>0</v>
      </c>
      <c r="AR34" s="139">
        <f t="shared" si="33"/>
        <v>0</v>
      </c>
      <c r="AS34" s="139">
        <f t="shared" si="33"/>
        <v>0</v>
      </c>
      <c r="AT34" s="96"/>
      <c r="AU34" s="96"/>
    </row>
    <row r="35" spans="2:47" ht="97.5" customHeight="1" x14ac:dyDescent="0.5">
      <c r="B35" s="160" t="s">
        <v>169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</row>
  </sheetData>
  <sheetProtection formatCells="0" formatColumns="0" formatRows="0" insertColumns="0" insertRows="0" insertHyperlinks="0" deleteColumns="0" deleteRows="0" sort="0" autoFilter="0" pivotTables="0"/>
  <mergeCells count="23">
    <mergeCell ref="AY12:BB12"/>
    <mergeCell ref="G4:J4"/>
    <mergeCell ref="AX4:BB4"/>
    <mergeCell ref="O4:T4"/>
    <mergeCell ref="U4:Z4"/>
    <mergeCell ref="AA4:AF4"/>
    <mergeCell ref="AG4:AL4"/>
    <mergeCell ref="B35:AU35"/>
    <mergeCell ref="B24:B32"/>
    <mergeCell ref="F16:F17"/>
    <mergeCell ref="B6:B19"/>
    <mergeCell ref="C6:C19"/>
    <mergeCell ref="B20:B23"/>
    <mergeCell ref="C20:C23"/>
    <mergeCell ref="F21:F23"/>
    <mergeCell ref="F6:F8"/>
    <mergeCell ref="F13:F15"/>
    <mergeCell ref="C24:C27"/>
    <mergeCell ref="C28:C31"/>
    <mergeCell ref="F28:F31"/>
    <mergeCell ref="F24:F27"/>
    <mergeCell ref="B33:F33"/>
    <mergeCell ref="B34:AO34"/>
  </mergeCells>
  <conditionalFormatting sqref="S6:S32">
    <cfRule type="cellIs" dxfId="32" priority="34" operator="greaterThan">
      <formula>0.7</formula>
    </cfRule>
    <cfRule type="cellIs" dxfId="31" priority="35" operator="between">
      <formula>0.3</formula>
      <formula>0.7</formula>
    </cfRule>
    <cfRule type="cellIs" dxfId="30" priority="36" operator="lessThan">
      <formula>0.3</formula>
    </cfRule>
  </conditionalFormatting>
  <conditionalFormatting sqref="AT6:AU32">
    <cfRule type="cellIs" dxfId="29" priority="31" operator="lessThan">
      <formula>$AO6*30%</formula>
    </cfRule>
    <cfRule type="cellIs" dxfId="28" priority="32" operator="between">
      <formula>$AO6*70%</formula>
      <formula>$AO6*30%</formula>
    </cfRule>
    <cfRule type="cellIs" dxfId="27" priority="33" operator="greaterThan">
      <formula>$AO6*70%</formula>
    </cfRule>
  </conditionalFormatting>
  <conditionalFormatting sqref="T6:T32">
    <cfRule type="cellIs" dxfId="26" priority="25" operator="equal">
      <formula>"INCUMPLIMIENTO"</formula>
    </cfRule>
    <cfRule type="cellIs" dxfId="25" priority="26" operator="equal">
      <formula>"CUMPLIMIENTO PARCIAL"</formula>
    </cfRule>
    <cfRule type="cellIs" dxfId="24" priority="27" operator="equal">
      <formula>"CUMPLIMIENTO"</formula>
    </cfRule>
  </conditionalFormatting>
  <conditionalFormatting sqref="Y6:Y32">
    <cfRule type="cellIs" dxfId="23" priority="22" operator="lessThan">
      <formula>0.3</formula>
    </cfRule>
    <cfRule type="cellIs" dxfId="22" priority="23" operator="between">
      <formula>0.3</formula>
      <formula>0.7</formula>
    </cfRule>
    <cfRule type="cellIs" dxfId="21" priority="24" operator="greaterThan">
      <formula>0.7</formula>
    </cfRule>
  </conditionalFormatting>
  <conditionalFormatting sqref="Z6:Z32">
    <cfRule type="cellIs" dxfId="20" priority="19" operator="equal">
      <formula>"CUMPLIMIENTO"</formula>
    </cfRule>
    <cfRule type="cellIs" dxfId="19" priority="20" operator="equal">
      <formula>"CUMPLIMIENTO PARCIAL"</formula>
    </cfRule>
    <cfRule type="cellIs" dxfId="18" priority="21" operator="equal">
      <formula>"INCUMPLIMIENTO"</formula>
    </cfRule>
  </conditionalFormatting>
  <conditionalFormatting sqref="AE6:AE32">
    <cfRule type="cellIs" dxfId="17" priority="18" operator="greaterThan">
      <formula>0.7</formula>
    </cfRule>
    <cfRule type="cellIs" dxfId="16" priority="17" operator="between">
      <formula>0.3</formula>
      <formula>0.7</formula>
    </cfRule>
    <cfRule type="cellIs" dxfId="15" priority="16" operator="lessThan">
      <formula>0.3</formula>
    </cfRule>
  </conditionalFormatting>
  <conditionalFormatting sqref="AF6:AF32">
    <cfRule type="cellIs" dxfId="14" priority="15" operator="equal">
      <formula>"INCUMPLIMIENTO"</formula>
    </cfRule>
    <cfRule type="cellIs" dxfId="13" priority="14" operator="equal">
      <formula>"CUMPLIMIENTO PARCIAL"</formula>
    </cfRule>
    <cfRule type="cellIs" dxfId="12" priority="13" operator="equal">
      <formula>"CUMPLIMIENTO"</formula>
    </cfRule>
  </conditionalFormatting>
  <conditionalFormatting sqref="AK6:AK32">
    <cfRule type="cellIs" dxfId="11" priority="12" operator="greaterThan">
      <formula>0.7</formula>
    </cfRule>
    <cfRule type="cellIs" dxfId="10" priority="11" operator="between">
      <formula>0.3</formula>
      <formula>0.7</formula>
    </cfRule>
    <cfRule type="cellIs" dxfId="9" priority="10" operator="lessThan">
      <formula>0.3</formula>
    </cfRule>
  </conditionalFormatting>
  <conditionalFormatting sqref="AL6:AL32">
    <cfRule type="cellIs" dxfId="8" priority="9" operator="equal">
      <formula>"INCUMPLIMIENTO"</formula>
    </cfRule>
    <cfRule type="cellIs" dxfId="7" priority="8" operator="equal">
      <formula>"CUMPLIMIENTO PARCIAL"</formula>
    </cfRule>
    <cfRule type="cellIs" dxfId="6" priority="7" operator="equal">
      <formula>"CUMPLIMIENTO"</formula>
    </cfRule>
  </conditionalFormatting>
  <conditionalFormatting sqref="AN6:AN32">
    <cfRule type="cellIs" dxfId="5" priority="6" operator="equal">
      <formula>"INCUMPLIMIENTO"</formula>
    </cfRule>
    <cfRule type="cellIs" dxfId="4" priority="5" operator="equal">
      <formula>"CUMPLIMIENTO PARCIAL"</formula>
    </cfRule>
    <cfRule type="cellIs" dxfId="3" priority="4" operator="equal">
      <formula>"CUMPLIMIENTO"</formula>
    </cfRule>
  </conditionalFormatting>
  <conditionalFormatting sqref="AM6:AM32">
    <cfRule type="cellIs" dxfId="2" priority="3" operator="greaterThan">
      <formula>0.7</formula>
    </cfRule>
    <cfRule type="cellIs" dxfId="1" priority="2" operator="between">
      <formula>0.3</formula>
      <formula>0.7</formula>
    </cfRule>
    <cfRule type="cellIs" dxfId="0" priority="1" operator="lessThan">
      <formula>0.3</formula>
    </cfRule>
  </conditionalFormatting>
  <dataValidations count="1">
    <dataValidation type="list" allowBlank="1" showInputMessage="1" showErrorMessage="1" sqref="L6:L15 L17:L32" xr:uid="{00000000-0002-0000-0000-000000000000}">
      <formula1>$AV$6:$AV$9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8"/>
  <sheetViews>
    <sheetView topLeftCell="A25" zoomScale="70" zoomScaleNormal="70" workbookViewId="0">
      <selection activeCell="L10" sqref="L10"/>
    </sheetView>
  </sheetViews>
  <sheetFormatPr baseColWidth="10" defaultRowHeight="15" x14ac:dyDescent="0.25"/>
  <cols>
    <col min="1" max="1" width="2.85546875" customWidth="1"/>
    <col min="3" max="3" width="27.28515625" customWidth="1"/>
    <col min="4" max="4" width="17.7109375" customWidth="1"/>
    <col min="5" max="5" width="26.85546875" customWidth="1"/>
    <col min="6" max="6" width="23.140625" customWidth="1"/>
    <col min="7" max="7" width="25.42578125" customWidth="1"/>
    <col min="14" max="14" width="16" customWidth="1"/>
    <col min="17" max="18" width="27.42578125" customWidth="1"/>
  </cols>
  <sheetData>
    <row r="2" spans="2:19" ht="30" x14ac:dyDescent="0.25">
      <c r="B2" s="179"/>
      <c r="C2" s="179"/>
      <c r="D2" s="180" t="s">
        <v>106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  <c r="R2" s="185"/>
      <c r="S2" s="14" t="s">
        <v>82</v>
      </c>
    </row>
    <row r="3" spans="2:19" x14ac:dyDescent="0.25">
      <c r="B3" s="179"/>
      <c r="C3" s="179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4"/>
      <c r="R3" s="185"/>
      <c r="S3" s="14"/>
    </row>
    <row r="4" spans="2:19" x14ac:dyDescent="0.25"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2:19" ht="27.75" x14ac:dyDescent="0.4">
      <c r="B5" s="186" t="s">
        <v>83</v>
      </c>
      <c r="C5" s="18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2:19" x14ac:dyDescent="0.25">
      <c r="B6" s="17"/>
      <c r="C6" s="17"/>
      <c r="D6" s="17"/>
      <c r="E6" s="15"/>
      <c r="F6" s="18"/>
      <c r="G6" s="18"/>
      <c r="H6" s="18"/>
      <c r="I6" s="18"/>
      <c r="J6" s="18"/>
      <c r="K6" s="18"/>
      <c r="L6" s="18"/>
      <c r="M6" s="18"/>
      <c r="N6" s="18"/>
      <c r="O6" s="18"/>
      <c r="P6" s="16"/>
      <c r="Q6" s="16"/>
      <c r="R6" s="17"/>
      <c r="S6" s="17"/>
    </row>
    <row r="7" spans="2:19" ht="63.75" x14ac:dyDescent="0.25">
      <c r="B7" s="19" t="s">
        <v>84</v>
      </c>
      <c r="C7" s="19" t="s">
        <v>97</v>
      </c>
      <c r="D7" s="19" t="s">
        <v>85</v>
      </c>
      <c r="E7" s="19" t="s">
        <v>86</v>
      </c>
      <c r="F7" s="19" t="s">
        <v>87</v>
      </c>
      <c r="G7" s="19" t="s">
        <v>107</v>
      </c>
      <c r="H7" s="19" t="s">
        <v>88</v>
      </c>
      <c r="I7" s="19" t="s">
        <v>89</v>
      </c>
      <c r="J7" s="19" t="s">
        <v>108</v>
      </c>
      <c r="K7" s="19" t="s">
        <v>109</v>
      </c>
      <c r="L7" s="19" t="s">
        <v>110</v>
      </c>
      <c r="M7" s="19" t="s">
        <v>111</v>
      </c>
      <c r="N7" s="19" t="s">
        <v>112</v>
      </c>
      <c r="O7" s="19" t="s">
        <v>113</v>
      </c>
      <c r="P7" s="19" t="s">
        <v>114</v>
      </c>
      <c r="Q7" s="19" t="s">
        <v>115</v>
      </c>
      <c r="R7" s="19" t="s">
        <v>116</v>
      </c>
      <c r="S7" s="19" t="s">
        <v>117</v>
      </c>
    </row>
    <row r="8" spans="2:19" ht="45" x14ac:dyDescent="0.25">
      <c r="B8" s="20">
        <v>1</v>
      </c>
      <c r="C8" s="188" t="s">
        <v>19</v>
      </c>
      <c r="D8" s="164" t="s">
        <v>20</v>
      </c>
      <c r="E8" s="3" t="s">
        <v>21</v>
      </c>
      <c r="F8" s="40" t="s">
        <v>118</v>
      </c>
      <c r="G8" s="169" t="s">
        <v>31</v>
      </c>
      <c r="H8" s="41" t="s">
        <v>121</v>
      </c>
      <c r="I8" s="42">
        <v>100</v>
      </c>
      <c r="J8" s="106">
        <v>25</v>
      </c>
      <c r="K8" s="106">
        <v>25</v>
      </c>
      <c r="L8" s="106">
        <v>25</v>
      </c>
      <c r="M8" s="106">
        <v>25</v>
      </c>
      <c r="N8" s="43" t="s">
        <v>120</v>
      </c>
      <c r="O8" s="105"/>
      <c r="P8" s="44" t="s">
        <v>35</v>
      </c>
      <c r="Q8" s="3" t="s">
        <v>37</v>
      </c>
      <c r="R8" s="3" t="s">
        <v>37</v>
      </c>
      <c r="S8" s="26"/>
    </row>
    <row r="9" spans="2:19" ht="45" x14ac:dyDescent="0.25">
      <c r="B9" s="20">
        <v>2</v>
      </c>
      <c r="C9" s="188"/>
      <c r="D9" s="164"/>
      <c r="E9" s="3" t="s">
        <v>22</v>
      </c>
      <c r="F9" s="40" t="s">
        <v>122</v>
      </c>
      <c r="G9" s="189"/>
      <c r="H9" s="41" t="s">
        <v>121</v>
      </c>
      <c r="I9" s="42">
        <v>100</v>
      </c>
      <c r="J9" s="106">
        <v>25</v>
      </c>
      <c r="K9" s="106">
        <v>25</v>
      </c>
      <c r="L9" s="106">
        <v>25</v>
      </c>
      <c r="M9" s="106">
        <v>25</v>
      </c>
      <c r="N9" s="43" t="s">
        <v>120</v>
      </c>
      <c r="O9" s="105"/>
      <c r="P9" s="44" t="s">
        <v>35</v>
      </c>
      <c r="Q9" s="3" t="s">
        <v>37</v>
      </c>
      <c r="R9" s="3" t="s">
        <v>37</v>
      </c>
      <c r="S9" s="26"/>
    </row>
    <row r="10" spans="2:19" ht="45" x14ac:dyDescent="0.25">
      <c r="B10" s="20">
        <v>3</v>
      </c>
      <c r="C10" s="188"/>
      <c r="D10" s="164"/>
      <c r="E10" s="9" t="s">
        <v>23</v>
      </c>
      <c r="F10" s="40" t="s">
        <v>123</v>
      </c>
      <c r="G10" s="189"/>
      <c r="H10" s="41" t="s">
        <v>121</v>
      </c>
      <c r="I10" s="42">
        <v>100</v>
      </c>
      <c r="J10" s="106">
        <v>25</v>
      </c>
      <c r="K10" s="106">
        <v>25</v>
      </c>
      <c r="L10" s="106">
        <v>25</v>
      </c>
      <c r="M10" s="106">
        <v>25</v>
      </c>
      <c r="N10" s="43" t="s">
        <v>120</v>
      </c>
      <c r="O10" s="105"/>
      <c r="P10" s="44" t="s">
        <v>35</v>
      </c>
      <c r="Q10" s="3" t="s">
        <v>37</v>
      </c>
      <c r="R10" s="3" t="s">
        <v>37</v>
      </c>
      <c r="S10" s="26"/>
    </row>
    <row r="11" spans="2:19" ht="45" x14ac:dyDescent="0.25">
      <c r="B11" s="20">
        <v>4</v>
      </c>
      <c r="C11" s="188"/>
      <c r="D11" s="164"/>
      <c r="E11" s="9" t="s">
        <v>33</v>
      </c>
      <c r="F11" s="40" t="s">
        <v>124</v>
      </c>
      <c r="G11" s="12" t="s">
        <v>32</v>
      </c>
      <c r="H11" s="41">
        <v>0.62</v>
      </c>
      <c r="I11" s="42">
        <v>100</v>
      </c>
      <c r="J11" s="106">
        <v>25</v>
      </c>
      <c r="K11" s="106">
        <v>25</v>
      </c>
      <c r="L11" s="106">
        <v>25</v>
      </c>
      <c r="M11" s="106">
        <v>25</v>
      </c>
      <c r="N11" s="43" t="s">
        <v>120</v>
      </c>
      <c r="O11" s="105"/>
      <c r="P11" s="44" t="s">
        <v>35</v>
      </c>
      <c r="Q11" s="3" t="s">
        <v>38</v>
      </c>
      <c r="R11" s="3" t="s">
        <v>38</v>
      </c>
      <c r="S11" s="26"/>
    </row>
    <row r="12" spans="2:19" ht="47.25" x14ac:dyDescent="0.25">
      <c r="B12" s="20">
        <v>5</v>
      </c>
      <c r="C12" s="188"/>
      <c r="D12" s="164"/>
      <c r="E12" s="9" t="s">
        <v>40</v>
      </c>
      <c r="F12" s="40" t="s">
        <v>125</v>
      </c>
      <c r="G12" s="11" t="s">
        <v>39</v>
      </c>
      <c r="H12" s="41" t="s">
        <v>127</v>
      </c>
      <c r="I12" s="42">
        <v>100</v>
      </c>
      <c r="J12" s="106">
        <v>25</v>
      </c>
      <c r="K12" s="106">
        <v>25</v>
      </c>
      <c r="L12" s="106">
        <v>25</v>
      </c>
      <c r="M12" s="106">
        <v>25</v>
      </c>
      <c r="N12" s="43" t="s">
        <v>126</v>
      </c>
      <c r="O12" s="105"/>
      <c r="P12" s="44" t="s">
        <v>30</v>
      </c>
      <c r="Q12" s="3" t="s">
        <v>38</v>
      </c>
      <c r="R12" s="3" t="s">
        <v>38</v>
      </c>
      <c r="S12" s="26"/>
    </row>
    <row r="13" spans="2:19" ht="45" x14ac:dyDescent="0.25">
      <c r="B13" s="20">
        <v>6</v>
      </c>
      <c r="C13" s="188"/>
      <c r="D13" s="164"/>
      <c r="E13" s="9" t="s">
        <v>41</v>
      </c>
      <c r="F13" s="21"/>
      <c r="G13" s="11" t="s">
        <v>43</v>
      </c>
      <c r="H13" s="22"/>
      <c r="I13" s="23"/>
      <c r="J13" s="54"/>
      <c r="K13" s="54"/>
      <c r="L13" s="54"/>
      <c r="M13" s="54"/>
      <c r="N13" s="24"/>
      <c r="O13" s="55"/>
      <c r="P13" s="25"/>
      <c r="Q13" s="3" t="s">
        <v>45</v>
      </c>
      <c r="R13" s="3" t="s">
        <v>45</v>
      </c>
      <c r="S13" s="26"/>
    </row>
    <row r="14" spans="2:19" ht="60" x14ac:dyDescent="0.25">
      <c r="B14" s="20">
        <v>7</v>
      </c>
      <c r="C14" s="188"/>
      <c r="D14" s="164"/>
      <c r="E14" s="9" t="s">
        <v>42</v>
      </c>
      <c r="F14" s="21"/>
      <c r="G14" s="3" t="s">
        <v>44</v>
      </c>
      <c r="H14" s="22"/>
      <c r="I14" s="23"/>
      <c r="J14" s="54"/>
      <c r="K14" s="54"/>
      <c r="L14" s="54"/>
      <c r="M14" s="54"/>
      <c r="N14" s="24"/>
      <c r="O14" s="55"/>
      <c r="P14" s="25"/>
      <c r="Q14" s="3" t="s">
        <v>45</v>
      </c>
      <c r="R14" s="3" t="s">
        <v>45</v>
      </c>
      <c r="S14" s="26"/>
    </row>
    <row r="15" spans="2:19" ht="90" x14ac:dyDescent="0.25">
      <c r="B15" s="20">
        <v>8</v>
      </c>
      <c r="C15" s="188"/>
      <c r="D15" s="164"/>
      <c r="E15" s="9" t="s">
        <v>46</v>
      </c>
      <c r="F15" s="21"/>
      <c r="G15" s="169" t="s">
        <v>53</v>
      </c>
      <c r="H15" s="22"/>
      <c r="I15" s="23"/>
      <c r="J15" s="54"/>
      <c r="K15" s="54"/>
      <c r="L15" s="54"/>
      <c r="M15" s="54"/>
      <c r="N15" s="24"/>
      <c r="O15" s="55"/>
      <c r="P15" s="25"/>
      <c r="Q15" s="3" t="s">
        <v>45</v>
      </c>
      <c r="R15" s="3" t="s">
        <v>45</v>
      </c>
      <c r="S15" s="26"/>
    </row>
    <row r="16" spans="2:19" ht="45" x14ac:dyDescent="0.25">
      <c r="B16" s="20">
        <v>9</v>
      </c>
      <c r="C16" s="188"/>
      <c r="D16" s="164"/>
      <c r="E16" s="9" t="s">
        <v>47</v>
      </c>
      <c r="F16" s="21"/>
      <c r="G16" s="189"/>
      <c r="H16" s="22"/>
      <c r="I16" s="23"/>
      <c r="J16" s="54"/>
      <c r="K16" s="54"/>
      <c r="L16" s="54"/>
      <c r="M16" s="54"/>
      <c r="N16" s="24"/>
      <c r="O16" s="55"/>
      <c r="P16" s="25"/>
      <c r="Q16" s="3" t="s">
        <v>38</v>
      </c>
      <c r="R16" s="3" t="s">
        <v>38</v>
      </c>
      <c r="S16" s="26"/>
    </row>
    <row r="17" spans="2:19" ht="75" x14ac:dyDescent="0.25">
      <c r="B17" s="20">
        <v>10</v>
      </c>
      <c r="C17" s="188"/>
      <c r="D17" s="164"/>
      <c r="E17" s="9" t="s">
        <v>48</v>
      </c>
      <c r="F17" s="21"/>
      <c r="G17" s="190"/>
      <c r="H17" s="22"/>
      <c r="I17" s="23"/>
      <c r="J17" s="54"/>
      <c r="K17" s="54"/>
      <c r="L17" s="54"/>
      <c r="M17" s="54"/>
      <c r="N17" s="24"/>
      <c r="O17" s="55"/>
      <c r="P17" s="25"/>
      <c r="Q17" s="3" t="s">
        <v>38</v>
      </c>
      <c r="R17" s="3" t="s">
        <v>38</v>
      </c>
      <c r="S17" s="26"/>
    </row>
    <row r="18" spans="2:19" ht="45" x14ac:dyDescent="0.25">
      <c r="B18" s="20">
        <v>11</v>
      </c>
      <c r="C18" s="188"/>
      <c r="D18" s="164"/>
      <c r="E18" s="13" t="s">
        <v>49</v>
      </c>
      <c r="F18" s="21"/>
      <c r="G18" s="169" t="s">
        <v>54</v>
      </c>
      <c r="H18" s="22"/>
      <c r="I18" s="23"/>
      <c r="J18" s="54"/>
      <c r="K18" s="54"/>
      <c r="L18" s="54"/>
      <c r="M18" s="54"/>
      <c r="N18" s="24"/>
      <c r="O18" s="55"/>
      <c r="P18" s="25"/>
      <c r="Q18" s="3" t="s">
        <v>55</v>
      </c>
      <c r="R18" s="3" t="s">
        <v>55</v>
      </c>
      <c r="S18" s="26"/>
    </row>
    <row r="19" spans="2:19" ht="75" x14ac:dyDescent="0.25">
      <c r="B19" s="20">
        <v>12</v>
      </c>
      <c r="C19" s="188"/>
      <c r="D19" s="164"/>
      <c r="E19" s="9" t="s">
        <v>50</v>
      </c>
      <c r="F19" s="21"/>
      <c r="G19" s="189"/>
      <c r="H19" s="22"/>
      <c r="I19" s="23"/>
      <c r="J19" s="54"/>
      <c r="K19" s="54"/>
      <c r="L19" s="54"/>
      <c r="M19" s="54"/>
      <c r="N19" s="24"/>
      <c r="O19" s="55"/>
      <c r="P19" s="25"/>
      <c r="Q19" s="3" t="s">
        <v>55</v>
      </c>
      <c r="R19" s="3" t="s">
        <v>55</v>
      </c>
      <c r="S19" s="26"/>
    </row>
    <row r="20" spans="2:19" ht="75" x14ac:dyDescent="0.25">
      <c r="B20" s="20">
        <v>13</v>
      </c>
      <c r="C20" s="188"/>
      <c r="D20" s="164"/>
      <c r="E20" s="9" t="s">
        <v>51</v>
      </c>
      <c r="F20" s="21"/>
      <c r="G20" s="3" t="s">
        <v>56</v>
      </c>
      <c r="H20" s="22"/>
      <c r="I20" s="23"/>
      <c r="J20" s="54"/>
      <c r="K20" s="54"/>
      <c r="L20" s="54"/>
      <c r="M20" s="54"/>
      <c r="N20" s="24"/>
      <c r="O20" s="55"/>
      <c r="P20" s="25"/>
      <c r="Q20" s="3" t="s">
        <v>45</v>
      </c>
      <c r="R20" s="3" t="s">
        <v>45</v>
      </c>
      <c r="S20" s="26"/>
    </row>
    <row r="21" spans="2:19" ht="60" x14ac:dyDescent="0.25">
      <c r="B21" s="20">
        <v>14</v>
      </c>
      <c r="C21" s="188"/>
      <c r="D21" s="164"/>
      <c r="E21" s="9" t="s">
        <v>52</v>
      </c>
      <c r="F21" s="21"/>
      <c r="G21" s="3" t="s">
        <v>57</v>
      </c>
      <c r="H21" s="22"/>
      <c r="I21" s="23"/>
      <c r="J21" s="54"/>
      <c r="K21" s="54"/>
      <c r="L21" s="54"/>
      <c r="M21" s="54"/>
      <c r="N21" s="24"/>
      <c r="O21" s="55"/>
      <c r="P21" s="25"/>
      <c r="Q21" s="3" t="s">
        <v>58</v>
      </c>
      <c r="R21" s="3" t="s">
        <v>58</v>
      </c>
      <c r="S21" s="26"/>
    </row>
    <row r="22" spans="2:19" ht="60" x14ac:dyDescent="0.25">
      <c r="B22" s="20">
        <v>15</v>
      </c>
      <c r="C22" s="191" t="s">
        <v>24</v>
      </c>
      <c r="D22" s="169" t="s">
        <v>25</v>
      </c>
      <c r="E22" s="9" t="s">
        <v>59</v>
      </c>
      <c r="F22" s="21"/>
      <c r="G22" s="11" t="s">
        <v>63</v>
      </c>
      <c r="H22" s="22"/>
      <c r="I22" s="23"/>
      <c r="J22" s="54"/>
      <c r="K22" s="54"/>
      <c r="L22" s="54"/>
      <c r="M22" s="54"/>
      <c r="N22" s="24"/>
      <c r="O22" s="55"/>
      <c r="P22" s="25"/>
      <c r="Q22" s="3" t="s">
        <v>65</v>
      </c>
      <c r="R22" s="3" t="s">
        <v>65</v>
      </c>
      <c r="S22" s="26"/>
    </row>
    <row r="23" spans="2:19" ht="75" x14ac:dyDescent="0.25">
      <c r="B23" s="20">
        <v>16</v>
      </c>
      <c r="C23" s="192"/>
      <c r="D23" s="189"/>
      <c r="E23" s="9" t="s">
        <v>60</v>
      </c>
      <c r="F23" s="21"/>
      <c r="G23" s="169" t="s">
        <v>64</v>
      </c>
      <c r="H23" s="22"/>
      <c r="I23" s="23"/>
      <c r="J23" s="54"/>
      <c r="K23" s="54"/>
      <c r="L23" s="54"/>
      <c r="M23" s="54"/>
      <c r="N23" s="24"/>
      <c r="O23" s="55"/>
      <c r="P23" s="25"/>
      <c r="Q23" s="3" t="s">
        <v>37</v>
      </c>
      <c r="R23" s="3" t="s">
        <v>37</v>
      </c>
      <c r="S23" s="26"/>
    </row>
    <row r="24" spans="2:19" ht="120" x14ac:dyDescent="0.25">
      <c r="B24" s="20">
        <v>17</v>
      </c>
      <c r="C24" s="192"/>
      <c r="D24" s="189"/>
      <c r="E24" s="9" t="s">
        <v>61</v>
      </c>
      <c r="F24" s="21"/>
      <c r="G24" s="189"/>
      <c r="H24" s="22"/>
      <c r="I24" s="23"/>
      <c r="J24" s="54"/>
      <c r="K24" s="54"/>
      <c r="L24" s="54"/>
      <c r="M24" s="54"/>
      <c r="N24" s="24"/>
      <c r="O24" s="55"/>
      <c r="P24" s="25"/>
      <c r="Q24" s="3" t="s">
        <v>66</v>
      </c>
      <c r="R24" s="3" t="s">
        <v>66</v>
      </c>
      <c r="S24" s="26"/>
    </row>
    <row r="25" spans="2:19" ht="45" x14ac:dyDescent="0.25">
      <c r="B25" s="20">
        <v>18</v>
      </c>
      <c r="C25" s="193"/>
      <c r="D25" s="190"/>
      <c r="E25" s="9" t="s">
        <v>62</v>
      </c>
      <c r="F25" s="21"/>
      <c r="G25" s="190"/>
      <c r="H25" s="22"/>
      <c r="I25" s="23"/>
      <c r="J25" s="54"/>
      <c r="K25" s="54"/>
      <c r="L25" s="54"/>
      <c r="M25" s="54"/>
      <c r="N25" s="24"/>
      <c r="O25" s="55"/>
      <c r="P25" s="25"/>
      <c r="Q25" s="3" t="s">
        <v>65</v>
      </c>
      <c r="R25" s="3" t="s">
        <v>65</v>
      </c>
      <c r="S25" s="26"/>
    </row>
    <row r="26" spans="2:19" ht="45" x14ac:dyDescent="0.25">
      <c r="B26" s="20">
        <v>19</v>
      </c>
      <c r="C26" s="194" t="s">
        <v>26</v>
      </c>
      <c r="D26" s="169" t="s">
        <v>27</v>
      </c>
      <c r="E26" s="3" t="s">
        <v>67</v>
      </c>
      <c r="F26" s="21"/>
      <c r="G26" s="169" t="s">
        <v>76</v>
      </c>
      <c r="H26" s="22"/>
      <c r="I26" s="23"/>
      <c r="J26" s="54"/>
      <c r="K26" s="54"/>
      <c r="L26" s="54"/>
      <c r="M26" s="54"/>
      <c r="N26" s="24"/>
      <c r="O26" s="55"/>
      <c r="P26" s="25"/>
      <c r="Q26" s="11" t="s">
        <v>79</v>
      </c>
      <c r="R26" s="11" t="s">
        <v>79</v>
      </c>
      <c r="S26" s="26"/>
    </row>
    <row r="27" spans="2:19" ht="60" x14ac:dyDescent="0.25">
      <c r="B27" s="20">
        <v>20</v>
      </c>
      <c r="C27" s="195"/>
      <c r="D27" s="189"/>
      <c r="E27" s="9" t="s">
        <v>68</v>
      </c>
      <c r="F27" s="21"/>
      <c r="G27" s="189"/>
      <c r="H27" s="22"/>
      <c r="I27" s="23"/>
      <c r="J27" s="54"/>
      <c r="K27" s="54"/>
      <c r="L27" s="54"/>
      <c r="M27" s="54"/>
      <c r="N27" s="24"/>
      <c r="O27" s="55"/>
      <c r="P27" s="25"/>
      <c r="Q27" s="11" t="s">
        <v>79</v>
      </c>
      <c r="R27" s="11" t="s">
        <v>79</v>
      </c>
      <c r="S27" s="26"/>
    </row>
    <row r="28" spans="2:19" ht="60" x14ac:dyDescent="0.25">
      <c r="B28" s="20">
        <v>21</v>
      </c>
      <c r="C28" s="195"/>
      <c r="D28" s="189"/>
      <c r="E28" s="3" t="s">
        <v>69</v>
      </c>
      <c r="F28" s="21"/>
      <c r="G28" s="189"/>
      <c r="H28" s="22"/>
      <c r="I28" s="23"/>
      <c r="J28" s="54"/>
      <c r="K28" s="54"/>
      <c r="L28" s="54"/>
      <c r="M28" s="54"/>
      <c r="N28" s="24"/>
      <c r="O28" s="55"/>
      <c r="P28" s="25"/>
      <c r="Q28" s="11" t="s">
        <v>79</v>
      </c>
      <c r="R28" s="11" t="s">
        <v>79</v>
      </c>
      <c r="S28" s="26"/>
    </row>
    <row r="29" spans="2:19" ht="75" x14ac:dyDescent="0.25">
      <c r="B29" s="20">
        <v>22</v>
      </c>
      <c r="C29" s="195"/>
      <c r="D29" s="190"/>
      <c r="E29" s="3" t="s">
        <v>70</v>
      </c>
      <c r="F29" s="21"/>
      <c r="G29" s="190"/>
      <c r="H29" s="22"/>
      <c r="I29" s="23"/>
      <c r="J29" s="54"/>
      <c r="K29" s="54"/>
      <c r="L29" s="54"/>
      <c r="M29" s="54"/>
      <c r="N29" s="24"/>
      <c r="O29" s="55"/>
      <c r="P29" s="25"/>
      <c r="Q29" s="11" t="s">
        <v>79</v>
      </c>
      <c r="R29" s="11" t="s">
        <v>79</v>
      </c>
      <c r="S29" s="26"/>
    </row>
    <row r="30" spans="2:19" ht="75" x14ac:dyDescent="0.25">
      <c r="B30" s="20">
        <v>23</v>
      </c>
      <c r="C30" s="195"/>
      <c r="D30" s="169" t="s">
        <v>29</v>
      </c>
      <c r="E30" s="9" t="s">
        <v>71</v>
      </c>
      <c r="F30" s="21"/>
      <c r="G30" s="169" t="s">
        <v>78</v>
      </c>
      <c r="H30" s="22"/>
      <c r="I30" s="23"/>
      <c r="J30" s="54"/>
      <c r="K30" s="54"/>
      <c r="L30" s="54"/>
      <c r="M30" s="54"/>
      <c r="N30" s="24"/>
      <c r="O30" s="55"/>
      <c r="P30" s="25"/>
      <c r="Q30" s="11" t="s">
        <v>79</v>
      </c>
      <c r="R30" s="11" t="s">
        <v>79</v>
      </c>
      <c r="S30" s="26"/>
    </row>
    <row r="31" spans="2:19" ht="75" x14ac:dyDescent="0.25">
      <c r="B31" s="20">
        <v>24</v>
      </c>
      <c r="C31" s="195"/>
      <c r="D31" s="189"/>
      <c r="E31" s="3" t="s">
        <v>72</v>
      </c>
      <c r="F31" s="21"/>
      <c r="G31" s="189"/>
      <c r="H31" s="22"/>
      <c r="I31" s="23"/>
      <c r="J31" s="54"/>
      <c r="K31" s="54"/>
      <c r="L31" s="54"/>
      <c r="M31" s="54"/>
      <c r="N31" s="24"/>
      <c r="O31" s="55"/>
      <c r="P31" s="25"/>
      <c r="Q31" s="11" t="s">
        <v>79</v>
      </c>
      <c r="R31" s="11" t="s">
        <v>79</v>
      </c>
      <c r="S31" s="26"/>
    </row>
    <row r="32" spans="2:19" ht="90" x14ac:dyDescent="0.25">
      <c r="B32" s="20">
        <v>25</v>
      </c>
      <c r="C32" s="195"/>
      <c r="D32" s="189"/>
      <c r="E32" s="9" t="s">
        <v>73</v>
      </c>
      <c r="F32" s="21"/>
      <c r="G32" s="189"/>
      <c r="H32" s="22"/>
      <c r="I32" s="23"/>
      <c r="J32" s="54"/>
      <c r="K32" s="54"/>
      <c r="L32" s="54"/>
      <c r="M32" s="54"/>
      <c r="N32" s="24"/>
      <c r="O32" s="55"/>
      <c r="P32" s="25"/>
      <c r="Q32" s="11" t="s">
        <v>79</v>
      </c>
      <c r="R32" s="11" t="s">
        <v>79</v>
      </c>
      <c r="S32" s="26"/>
    </row>
    <row r="33" spans="2:19" ht="45" x14ac:dyDescent="0.25">
      <c r="B33" s="20">
        <v>26</v>
      </c>
      <c r="C33" s="195"/>
      <c r="D33" s="190"/>
      <c r="E33" s="3" t="s">
        <v>74</v>
      </c>
      <c r="F33" s="21"/>
      <c r="G33" s="190"/>
      <c r="H33" s="22"/>
      <c r="I33" s="23"/>
      <c r="J33" s="54"/>
      <c r="K33" s="54"/>
      <c r="L33" s="54"/>
      <c r="M33" s="54"/>
      <c r="N33" s="24"/>
      <c r="O33" s="55"/>
      <c r="P33" s="25"/>
      <c r="Q33" s="11" t="s">
        <v>79</v>
      </c>
      <c r="R33" s="11" t="s">
        <v>79</v>
      </c>
      <c r="S33" s="26"/>
    </row>
    <row r="34" spans="2:19" ht="135" x14ac:dyDescent="0.25">
      <c r="B34" s="20">
        <v>27</v>
      </c>
      <c r="C34" s="196"/>
      <c r="D34" s="10" t="s">
        <v>28</v>
      </c>
      <c r="E34" s="3" t="s">
        <v>75</v>
      </c>
      <c r="F34" s="21"/>
      <c r="G34" s="11" t="s">
        <v>77</v>
      </c>
      <c r="H34" s="22"/>
      <c r="I34" s="23"/>
      <c r="J34" s="54"/>
      <c r="K34" s="54"/>
      <c r="L34" s="54"/>
      <c r="M34" s="54"/>
      <c r="N34" s="24"/>
      <c r="O34" s="55"/>
      <c r="P34" s="25"/>
      <c r="Q34" s="11" t="s">
        <v>80</v>
      </c>
      <c r="R34" s="11" t="s">
        <v>80</v>
      </c>
      <c r="S34" s="26"/>
    </row>
    <row r="35" spans="2:19" x14ac:dyDescent="0.25">
      <c r="B35" s="27"/>
      <c r="C35" s="27"/>
      <c r="D35" s="28"/>
      <c r="E35" s="28"/>
      <c r="F35" s="29"/>
      <c r="G35" s="30"/>
      <c r="H35" s="30"/>
      <c r="I35" s="30"/>
      <c r="J35" s="30"/>
      <c r="K35" s="30"/>
      <c r="L35" s="30"/>
      <c r="M35" s="30"/>
      <c r="N35" s="27"/>
      <c r="O35" s="27"/>
      <c r="P35" s="30"/>
      <c r="Q35" s="30"/>
      <c r="R35" s="17"/>
      <c r="S35" s="17"/>
    </row>
    <row r="36" spans="2:19" x14ac:dyDescent="0.25">
      <c r="B36" s="27"/>
      <c r="C36" s="27"/>
      <c r="D36" s="28"/>
      <c r="E36" s="28"/>
      <c r="F36" s="29"/>
      <c r="G36" s="30"/>
      <c r="H36" s="30"/>
      <c r="I36" s="30"/>
      <c r="J36" s="30"/>
      <c r="K36" s="30"/>
      <c r="L36" s="30"/>
      <c r="M36" s="30"/>
      <c r="N36" s="27"/>
      <c r="O36" s="27"/>
      <c r="P36" s="30"/>
      <c r="Q36" s="30"/>
      <c r="R36" s="17"/>
      <c r="S36" s="17"/>
    </row>
    <row r="37" spans="2:19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2:19" ht="38.25" x14ac:dyDescent="0.25">
      <c r="B38" s="31" t="s">
        <v>92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  <c r="O38" s="32"/>
      <c r="P38" s="34" t="s">
        <v>93</v>
      </c>
      <c r="Q38" s="32"/>
      <c r="R38" s="33"/>
      <c r="S38" s="35" t="s">
        <v>94</v>
      </c>
    </row>
  </sheetData>
  <mergeCells count="17">
    <mergeCell ref="G23:G25"/>
    <mergeCell ref="G26:G29"/>
    <mergeCell ref="G30:G33"/>
    <mergeCell ref="C22:C25"/>
    <mergeCell ref="D22:D25"/>
    <mergeCell ref="C26:C34"/>
    <mergeCell ref="D26:D29"/>
    <mergeCell ref="D30:D33"/>
    <mergeCell ref="B2:C3"/>
    <mergeCell ref="D2:Q3"/>
    <mergeCell ref="R2:R3"/>
    <mergeCell ref="B5:C5"/>
    <mergeCell ref="C8:C21"/>
    <mergeCell ref="D8:D21"/>
    <mergeCell ref="G8:G10"/>
    <mergeCell ref="G15:G17"/>
    <mergeCell ref="G18:G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37"/>
  <sheetViews>
    <sheetView topLeftCell="A31" zoomScale="77" zoomScaleNormal="77" workbookViewId="0">
      <selection activeCell="G18" sqref="G18:G19"/>
    </sheetView>
  </sheetViews>
  <sheetFormatPr baseColWidth="10" defaultRowHeight="15.75" x14ac:dyDescent="0.25"/>
  <cols>
    <col min="1" max="1" width="1.85546875" style="36" customWidth="1"/>
    <col min="2" max="2" width="7.7109375" style="36" customWidth="1"/>
    <col min="3" max="3" width="18.5703125" style="36" customWidth="1"/>
    <col min="4" max="4" width="22.7109375" style="36" customWidth="1"/>
    <col min="5" max="5" width="39.85546875" style="132" customWidth="1"/>
    <col min="6" max="6" width="27.42578125" style="36" customWidth="1"/>
    <col min="7" max="7" width="20.5703125" style="132" customWidth="1"/>
    <col min="8" max="8" width="0" style="36" hidden="1" customWidth="1"/>
    <col min="9" max="9" width="11.42578125" style="36"/>
    <col min="10" max="10" width="16.5703125" style="36" customWidth="1"/>
    <col min="11" max="11" width="15" style="36" customWidth="1"/>
    <col min="12" max="12" width="24.7109375" style="36" customWidth="1"/>
    <col min="13" max="13" width="28.140625" style="36" customWidth="1"/>
    <col min="14" max="14" width="26.5703125" style="36" customWidth="1"/>
    <col min="15" max="16384" width="11.42578125" style="36"/>
  </cols>
  <sheetData>
    <row r="2" spans="2:14" ht="31.5" x14ac:dyDescent="0.25">
      <c r="B2" s="197"/>
      <c r="C2" s="197"/>
      <c r="D2" s="198" t="s">
        <v>81</v>
      </c>
      <c r="E2" s="198"/>
      <c r="F2" s="198"/>
      <c r="G2" s="198"/>
      <c r="H2" s="198"/>
      <c r="I2" s="198"/>
      <c r="J2" s="198"/>
      <c r="K2" s="198"/>
      <c r="L2" s="199"/>
      <c r="M2" s="202"/>
      <c r="N2" s="20" t="s">
        <v>82</v>
      </c>
    </row>
    <row r="3" spans="2:14" x14ac:dyDescent="0.25">
      <c r="B3" s="197"/>
      <c r="C3" s="197"/>
      <c r="D3" s="200"/>
      <c r="E3" s="200"/>
      <c r="F3" s="200"/>
      <c r="G3" s="200"/>
      <c r="H3" s="200"/>
      <c r="I3" s="200"/>
      <c r="J3" s="200"/>
      <c r="K3" s="200"/>
      <c r="L3" s="201"/>
      <c r="M3" s="202"/>
      <c r="N3" s="20"/>
    </row>
    <row r="4" spans="2:14" x14ac:dyDescent="0.25"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4" x14ac:dyDescent="0.25">
      <c r="B5" s="203" t="s">
        <v>83</v>
      </c>
      <c r="C5" s="203"/>
      <c r="D5" s="108">
        <v>2022</v>
      </c>
      <c r="E5" s="109"/>
      <c r="F5" s="109"/>
      <c r="G5" s="16"/>
      <c r="H5" s="109"/>
      <c r="I5" s="109"/>
      <c r="J5" s="109"/>
      <c r="K5" s="109"/>
      <c r="L5" s="109"/>
      <c r="M5" s="109"/>
      <c r="N5" s="109"/>
    </row>
    <row r="6" spans="2:14" ht="60" x14ac:dyDescent="0.25">
      <c r="B6" s="110"/>
      <c r="C6" s="110"/>
      <c r="D6" s="110"/>
      <c r="E6" s="111"/>
      <c r="F6" s="112"/>
      <c r="G6" s="18"/>
      <c r="H6" s="112" t="s">
        <v>128</v>
      </c>
      <c r="I6" s="112"/>
      <c r="J6" s="112"/>
      <c r="K6" s="109"/>
      <c r="L6" s="109"/>
      <c r="M6" s="110"/>
      <c r="N6" s="110"/>
    </row>
    <row r="7" spans="2:14" s="116" customFormat="1" ht="129" customHeight="1" x14ac:dyDescent="0.25">
      <c r="B7" s="113" t="s">
        <v>98</v>
      </c>
      <c r="C7" s="114" t="s">
        <v>96</v>
      </c>
      <c r="D7" s="114" t="s">
        <v>0</v>
      </c>
      <c r="E7" s="114" t="s">
        <v>1</v>
      </c>
      <c r="F7" s="115" t="s">
        <v>99</v>
      </c>
      <c r="G7" s="113" t="s">
        <v>100</v>
      </c>
      <c r="H7" s="115" t="s">
        <v>101</v>
      </c>
      <c r="I7" s="113" t="s">
        <v>102</v>
      </c>
      <c r="J7" s="115" t="s">
        <v>103</v>
      </c>
      <c r="K7" s="113" t="s">
        <v>104</v>
      </c>
      <c r="L7" s="113" t="s">
        <v>105</v>
      </c>
      <c r="M7" s="113" t="s">
        <v>90</v>
      </c>
      <c r="N7" s="113" t="s">
        <v>91</v>
      </c>
    </row>
    <row r="8" spans="2:14" ht="42.75" x14ac:dyDescent="0.25">
      <c r="B8" s="108">
        <v>1</v>
      </c>
      <c r="C8" s="204" t="s">
        <v>19</v>
      </c>
      <c r="D8" s="205" t="s">
        <v>20</v>
      </c>
      <c r="E8" s="117" t="s">
        <v>21</v>
      </c>
      <c r="F8" s="118" t="s">
        <v>118</v>
      </c>
      <c r="G8" s="206" t="s">
        <v>31</v>
      </c>
      <c r="H8" s="119" t="s">
        <v>121</v>
      </c>
      <c r="I8" s="120">
        <v>100</v>
      </c>
      <c r="J8" s="121" t="s">
        <v>120</v>
      </c>
      <c r="K8" s="122" t="s">
        <v>35</v>
      </c>
      <c r="L8" s="117" t="s">
        <v>37</v>
      </c>
      <c r="M8" s="117" t="s">
        <v>37</v>
      </c>
      <c r="N8" s="123"/>
    </row>
    <row r="9" spans="2:14" ht="42.75" x14ac:dyDescent="0.25">
      <c r="B9" s="108">
        <v>2</v>
      </c>
      <c r="C9" s="204"/>
      <c r="D9" s="205"/>
      <c r="E9" s="117" t="s">
        <v>22</v>
      </c>
      <c r="F9" s="118" t="s">
        <v>122</v>
      </c>
      <c r="G9" s="207"/>
      <c r="H9" s="119" t="s">
        <v>121</v>
      </c>
      <c r="I9" s="120">
        <v>100</v>
      </c>
      <c r="J9" s="121" t="s">
        <v>120</v>
      </c>
      <c r="K9" s="122" t="s">
        <v>35</v>
      </c>
      <c r="L9" s="117" t="s">
        <v>37</v>
      </c>
      <c r="M9" s="117" t="s">
        <v>37</v>
      </c>
      <c r="N9" s="123"/>
    </row>
    <row r="10" spans="2:14" ht="42.75" x14ac:dyDescent="0.25">
      <c r="B10" s="108">
        <v>3</v>
      </c>
      <c r="C10" s="204"/>
      <c r="D10" s="205"/>
      <c r="E10" s="117" t="s">
        <v>23</v>
      </c>
      <c r="F10" s="118" t="s">
        <v>123</v>
      </c>
      <c r="G10" s="207"/>
      <c r="H10" s="119" t="s">
        <v>121</v>
      </c>
      <c r="I10" s="120">
        <v>100</v>
      </c>
      <c r="J10" s="121" t="s">
        <v>120</v>
      </c>
      <c r="K10" s="122" t="s">
        <v>35</v>
      </c>
      <c r="L10" s="117" t="s">
        <v>37</v>
      </c>
      <c r="M10" s="117" t="s">
        <v>37</v>
      </c>
      <c r="N10" s="123"/>
    </row>
    <row r="11" spans="2:14" ht="42.75" x14ac:dyDescent="0.25">
      <c r="B11" s="108">
        <v>4</v>
      </c>
      <c r="C11" s="204"/>
      <c r="D11" s="205"/>
      <c r="E11" s="117" t="s">
        <v>33</v>
      </c>
      <c r="F11" s="118" t="s">
        <v>124</v>
      </c>
      <c r="G11" s="124" t="s">
        <v>32</v>
      </c>
      <c r="H11" s="119">
        <v>0.62</v>
      </c>
      <c r="I11" s="120">
        <v>100</v>
      </c>
      <c r="J11" s="121" t="s">
        <v>120</v>
      </c>
      <c r="K11" s="122" t="s">
        <v>35</v>
      </c>
      <c r="L11" s="117" t="s">
        <v>38</v>
      </c>
      <c r="M11" s="117" t="s">
        <v>38</v>
      </c>
      <c r="N11" s="123"/>
    </row>
    <row r="12" spans="2:14" ht="45" x14ac:dyDescent="0.25">
      <c r="B12" s="108">
        <v>5</v>
      </c>
      <c r="C12" s="204"/>
      <c r="D12" s="205"/>
      <c r="E12" s="117" t="s">
        <v>40</v>
      </c>
      <c r="F12" s="118" t="s">
        <v>125</v>
      </c>
      <c r="G12" s="125" t="s">
        <v>39</v>
      </c>
      <c r="H12" s="119" t="s">
        <v>127</v>
      </c>
      <c r="I12" s="120">
        <v>100</v>
      </c>
      <c r="J12" s="122" t="s">
        <v>126</v>
      </c>
      <c r="K12" s="122" t="s">
        <v>30</v>
      </c>
      <c r="L12" s="117" t="s">
        <v>38</v>
      </c>
      <c r="M12" s="117" t="s">
        <v>38</v>
      </c>
      <c r="N12" s="123"/>
    </row>
    <row r="13" spans="2:14" ht="71.25" x14ac:dyDescent="0.25">
      <c r="B13" s="108">
        <v>6</v>
      </c>
      <c r="C13" s="204"/>
      <c r="D13" s="205"/>
      <c r="E13" s="117" t="s">
        <v>41</v>
      </c>
      <c r="F13" s="140" t="s">
        <v>147</v>
      </c>
      <c r="G13" s="125" t="s">
        <v>43</v>
      </c>
      <c r="H13" s="119"/>
      <c r="I13" s="120">
        <v>100</v>
      </c>
      <c r="J13" s="141" t="s">
        <v>120</v>
      </c>
      <c r="K13" s="142" t="s">
        <v>36</v>
      </c>
      <c r="L13" s="117" t="s">
        <v>45</v>
      </c>
      <c r="M13" s="117" t="s">
        <v>45</v>
      </c>
      <c r="N13" s="143" t="s">
        <v>148</v>
      </c>
    </row>
    <row r="14" spans="2:14" ht="71.25" x14ac:dyDescent="0.25">
      <c r="B14" s="108">
        <v>7</v>
      </c>
      <c r="C14" s="204"/>
      <c r="D14" s="205"/>
      <c r="E14" s="117" t="s">
        <v>42</v>
      </c>
      <c r="F14" s="140" t="s">
        <v>149</v>
      </c>
      <c r="G14" s="126" t="s">
        <v>44</v>
      </c>
      <c r="H14" s="119"/>
      <c r="I14" s="120">
        <v>100</v>
      </c>
      <c r="J14" s="141" t="s">
        <v>120</v>
      </c>
      <c r="K14" s="142" t="s">
        <v>36</v>
      </c>
      <c r="L14" s="117" t="s">
        <v>45</v>
      </c>
      <c r="M14" s="117" t="s">
        <v>45</v>
      </c>
      <c r="N14" s="143" t="s">
        <v>148</v>
      </c>
    </row>
    <row r="15" spans="2:14" ht="61.5" customHeight="1" x14ac:dyDescent="0.25">
      <c r="B15" s="108">
        <v>8</v>
      </c>
      <c r="C15" s="204"/>
      <c r="D15" s="205"/>
      <c r="E15" s="117" t="s">
        <v>129</v>
      </c>
      <c r="F15" s="140" t="s">
        <v>150</v>
      </c>
      <c r="G15" s="206" t="s">
        <v>53</v>
      </c>
      <c r="H15" s="119"/>
      <c r="I15" s="120">
        <v>100</v>
      </c>
      <c r="J15" s="140" t="s">
        <v>150</v>
      </c>
      <c r="K15" s="142" t="s">
        <v>30</v>
      </c>
      <c r="L15" s="117" t="s">
        <v>45</v>
      </c>
      <c r="M15" s="117" t="s">
        <v>45</v>
      </c>
      <c r="N15" s="143" t="s">
        <v>148</v>
      </c>
    </row>
    <row r="16" spans="2:14" ht="33" customHeight="1" x14ac:dyDescent="0.25">
      <c r="B16" s="108">
        <v>9</v>
      </c>
      <c r="C16" s="204"/>
      <c r="D16" s="205"/>
      <c r="E16" s="117" t="s">
        <v>47</v>
      </c>
      <c r="F16" s="140" t="s">
        <v>150</v>
      </c>
      <c r="G16" s="207"/>
      <c r="H16" s="119"/>
      <c r="I16" s="120">
        <v>100</v>
      </c>
      <c r="J16" s="140" t="s">
        <v>150</v>
      </c>
      <c r="K16" s="142" t="s">
        <v>30</v>
      </c>
      <c r="L16" s="117" t="s">
        <v>38</v>
      </c>
      <c r="M16" s="117" t="s">
        <v>38</v>
      </c>
      <c r="N16" s="143" t="s">
        <v>148</v>
      </c>
    </row>
    <row r="17" spans="2:14" ht="59.25" customHeight="1" x14ac:dyDescent="0.25">
      <c r="B17" s="108">
        <v>10</v>
      </c>
      <c r="C17" s="204"/>
      <c r="D17" s="205"/>
      <c r="E17" s="117" t="s">
        <v>130</v>
      </c>
      <c r="F17" s="140" t="s">
        <v>150</v>
      </c>
      <c r="G17" s="208"/>
      <c r="H17" s="119"/>
      <c r="I17" s="120">
        <v>100</v>
      </c>
      <c r="J17" s="140" t="s">
        <v>150</v>
      </c>
      <c r="K17" s="142" t="s">
        <v>30</v>
      </c>
      <c r="L17" s="117" t="s">
        <v>38</v>
      </c>
      <c r="M17" s="117" t="s">
        <v>38</v>
      </c>
      <c r="N17" s="143" t="s">
        <v>148</v>
      </c>
    </row>
    <row r="18" spans="2:14" ht="75" customHeight="1" x14ac:dyDescent="0.25">
      <c r="B18" s="108">
        <v>11</v>
      </c>
      <c r="C18" s="204"/>
      <c r="D18" s="205"/>
      <c r="E18" s="127" t="s">
        <v>49</v>
      </c>
      <c r="F18" s="118" t="s">
        <v>131</v>
      </c>
      <c r="G18" s="209" t="s">
        <v>54</v>
      </c>
      <c r="H18" s="119"/>
      <c r="I18" s="120">
        <v>100</v>
      </c>
      <c r="J18" s="121" t="s">
        <v>132</v>
      </c>
      <c r="K18" s="122" t="s">
        <v>133</v>
      </c>
      <c r="L18" s="117" t="s">
        <v>55</v>
      </c>
      <c r="M18" s="117" t="s">
        <v>55</v>
      </c>
      <c r="N18" s="123"/>
    </row>
    <row r="19" spans="2:14" ht="57" x14ac:dyDescent="0.25">
      <c r="B19" s="108">
        <v>12</v>
      </c>
      <c r="C19" s="204"/>
      <c r="D19" s="205"/>
      <c r="E19" s="128" t="s">
        <v>134</v>
      </c>
      <c r="F19" s="118"/>
      <c r="G19" s="210"/>
      <c r="H19" s="119"/>
      <c r="I19" s="120">
        <v>100</v>
      </c>
      <c r="J19" s="121"/>
      <c r="K19" s="122"/>
      <c r="L19" s="117" t="s">
        <v>55</v>
      </c>
      <c r="M19" s="117" t="s">
        <v>55</v>
      </c>
      <c r="N19" s="123"/>
    </row>
    <row r="20" spans="2:14" ht="57" x14ac:dyDescent="0.25">
      <c r="B20" s="108">
        <v>13</v>
      </c>
      <c r="C20" s="204"/>
      <c r="D20" s="205"/>
      <c r="E20" s="117" t="s">
        <v>135</v>
      </c>
      <c r="F20" s="140" t="s">
        <v>151</v>
      </c>
      <c r="G20" s="126" t="s">
        <v>56</v>
      </c>
      <c r="H20" s="119"/>
      <c r="I20" s="120">
        <v>100</v>
      </c>
      <c r="J20" s="141" t="s">
        <v>132</v>
      </c>
      <c r="K20" s="142" t="s">
        <v>35</v>
      </c>
      <c r="L20" s="117" t="s">
        <v>45</v>
      </c>
      <c r="M20" s="117" t="s">
        <v>45</v>
      </c>
      <c r="N20" s="123"/>
    </row>
    <row r="21" spans="2:14" ht="50.25" customHeight="1" x14ac:dyDescent="0.25">
      <c r="B21" s="108">
        <v>14</v>
      </c>
      <c r="C21" s="204"/>
      <c r="D21" s="205"/>
      <c r="E21" s="117" t="s">
        <v>52</v>
      </c>
      <c r="F21" s="140" t="s">
        <v>152</v>
      </c>
      <c r="G21" s="126" t="s">
        <v>57</v>
      </c>
      <c r="H21" s="119"/>
      <c r="I21" s="120">
        <v>100</v>
      </c>
      <c r="J21" s="141" t="s">
        <v>132</v>
      </c>
      <c r="K21" s="142" t="s">
        <v>35</v>
      </c>
      <c r="L21" s="117" t="s">
        <v>58</v>
      </c>
      <c r="M21" s="117" t="s">
        <v>58</v>
      </c>
      <c r="N21" s="123"/>
    </row>
    <row r="22" spans="2:14" ht="57" x14ac:dyDescent="0.25">
      <c r="B22" s="108">
        <v>15</v>
      </c>
      <c r="C22" s="211" t="s">
        <v>24</v>
      </c>
      <c r="D22" s="214" t="s">
        <v>25</v>
      </c>
      <c r="E22" s="117" t="s">
        <v>59</v>
      </c>
      <c r="F22" s="118"/>
      <c r="G22" s="125" t="s">
        <v>63</v>
      </c>
      <c r="H22" s="119"/>
      <c r="I22" s="120">
        <v>100</v>
      </c>
      <c r="J22" s="121"/>
      <c r="K22" s="122"/>
      <c r="L22" s="117" t="s">
        <v>65</v>
      </c>
      <c r="M22" s="117" t="s">
        <v>65</v>
      </c>
      <c r="N22" s="123"/>
    </row>
    <row r="23" spans="2:14" ht="57" x14ac:dyDescent="0.25">
      <c r="B23" s="108">
        <v>16</v>
      </c>
      <c r="C23" s="212"/>
      <c r="D23" s="215"/>
      <c r="E23" s="117" t="s">
        <v>60</v>
      </c>
      <c r="F23" s="118"/>
      <c r="G23" s="206" t="s">
        <v>64</v>
      </c>
      <c r="H23" s="119"/>
      <c r="I23" s="120">
        <v>100</v>
      </c>
      <c r="J23" s="121"/>
      <c r="K23" s="122"/>
      <c r="L23" s="117" t="s">
        <v>37</v>
      </c>
      <c r="M23" s="117" t="s">
        <v>37</v>
      </c>
      <c r="N23" s="123"/>
    </row>
    <row r="24" spans="2:14" ht="97.5" customHeight="1" x14ac:dyDescent="0.25">
      <c r="B24" s="108">
        <v>17</v>
      </c>
      <c r="C24" s="212"/>
      <c r="D24" s="215"/>
      <c r="E24" s="117" t="s">
        <v>61</v>
      </c>
      <c r="F24" s="118"/>
      <c r="G24" s="207"/>
      <c r="H24" s="119"/>
      <c r="I24" s="120">
        <v>100</v>
      </c>
      <c r="J24" s="121"/>
      <c r="K24" s="122"/>
      <c r="L24" s="117" t="s">
        <v>66</v>
      </c>
      <c r="M24" s="117" t="s">
        <v>66</v>
      </c>
      <c r="N24" s="123"/>
    </row>
    <row r="25" spans="2:14" ht="85.5" x14ac:dyDescent="0.25">
      <c r="B25" s="108">
        <v>18</v>
      </c>
      <c r="C25" s="213"/>
      <c r="D25" s="216"/>
      <c r="E25" s="117" t="s">
        <v>62</v>
      </c>
      <c r="F25" s="118" t="s">
        <v>136</v>
      </c>
      <c r="G25" s="208"/>
      <c r="H25" s="119"/>
      <c r="I25" s="120">
        <v>100</v>
      </c>
      <c r="J25" s="121" t="s">
        <v>132</v>
      </c>
      <c r="K25" s="122" t="s">
        <v>137</v>
      </c>
      <c r="L25" s="117" t="s">
        <v>65</v>
      </c>
      <c r="M25" s="117" t="s">
        <v>65</v>
      </c>
      <c r="N25" s="123"/>
    </row>
    <row r="26" spans="2:14" ht="28.5" x14ac:dyDescent="0.25">
      <c r="B26" s="108">
        <v>19</v>
      </c>
      <c r="C26" s="217" t="s">
        <v>26</v>
      </c>
      <c r="D26" s="214" t="s">
        <v>27</v>
      </c>
      <c r="E26" s="117" t="s">
        <v>67</v>
      </c>
      <c r="F26" s="118"/>
      <c r="G26" s="206" t="s">
        <v>76</v>
      </c>
      <c r="H26" s="119"/>
      <c r="I26" s="120">
        <v>100</v>
      </c>
      <c r="J26" s="121"/>
      <c r="K26" s="122"/>
      <c r="L26" s="129" t="s">
        <v>79</v>
      </c>
      <c r="M26" s="129" t="s">
        <v>79</v>
      </c>
      <c r="N26" s="123"/>
    </row>
    <row r="27" spans="2:14" ht="42.75" x14ac:dyDescent="0.25">
      <c r="B27" s="108">
        <v>20</v>
      </c>
      <c r="C27" s="218"/>
      <c r="D27" s="215"/>
      <c r="E27" s="117" t="s">
        <v>68</v>
      </c>
      <c r="F27" s="118"/>
      <c r="G27" s="207"/>
      <c r="H27" s="119"/>
      <c r="I27" s="120">
        <v>100</v>
      </c>
      <c r="J27" s="121"/>
      <c r="K27" s="122"/>
      <c r="L27" s="129" t="s">
        <v>79</v>
      </c>
      <c r="M27" s="129" t="s">
        <v>79</v>
      </c>
      <c r="N27" s="123"/>
    </row>
    <row r="28" spans="2:14" ht="42.75" x14ac:dyDescent="0.25">
      <c r="B28" s="108">
        <v>21</v>
      </c>
      <c r="C28" s="218"/>
      <c r="D28" s="215"/>
      <c r="E28" s="117" t="s">
        <v>69</v>
      </c>
      <c r="F28" s="118"/>
      <c r="G28" s="207"/>
      <c r="H28" s="119"/>
      <c r="I28" s="120">
        <v>100</v>
      </c>
      <c r="J28" s="121"/>
      <c r="K28" s="122"/>
      <c r="L28" s="129" t="s">
        <v>79</v>
      </c>
      <c r="M28" s="129" t="s">
        <v>79</v>
      </c>
      <c r="N28" s="123"/>
    </row>
    <row r="29" spans="2:14" ht="42.75" x14ac:dyDescent="0.25">
      <c r="B29" s="108">
        <v>22</v>
      </c>
      <c r="C29" s="218"/>
      <c r="D29" s="216"/>
      <c r="E29" s="117" t="s">
        <v>70</v>
      </c>
      <c r="F29" s="118"/>
      <c r="G29" s="208"/>
      <c r="H29" s="119"/>
      <c r="I29" s="120">
        <v>100</v>
      </c>
      <c r="J29" s="121"/>
      <c r="K29" s="122"/>
      <c r="L29" s="129" t="s">
        <v>79</v>
      </c>
      <c r="M29" s="129" t="s">
        <v>79</v>
      </c>
      <c r="N29" s="123"/>
    </row>
    <row r="30" spans="2:14" ht="57" x14ac:dyDescent="0.25">
      <c r="B30" s="108">
        <v>23</v>
      </c>
      <c r="C30" s="218"/>
      <c r="D30" s="214" t="s">
        <v>29</v>
      </c>
      <c r="E30" s="117" t="s">
        <v>138</v>
      </c>
      <c r="F30" s="118"/>
      <c r="G30" s="206" t="s">
        <v>78</v>
      </c>
      <c r="H30" s="119"/>
      <c r="I30" s="120">
        <v>100</v>
      </c>
      <c r="J30" s="121"/>
      <c r="K30" s="122"/>
      <c r="L30" s="129" t="s">
        <v>79</v>
      </c>
      <c r="M30" s="129" t="s">
        <v>79</v>
      </c>
      <c r="N30" s="123"/>
    </row>
    <row r="31" spans="2:14" ht="57" x14ac:dyDescent="0.25">
      <c r="B31" s="108">
        <v>24</v>
      </c>
      <c r="C31" s="218"/>
      <c r="D31" s="215"/>
      <c r="E31" s="117" t="s">
        <v>72</v>
      </c>
      <c r="F31" s="118"/>
      <c r="G31" s="207"/>
      <c r="H31" s="119"/>
      <c r="I31" s="120">
        <v>100</v>
      </c>
      <c r="J31" s="121"/>
      <c r="K31" s="122"/>
      <c r="L31" s="129" t="s">
        <v>79</v>
      </c>
      <c r="M31" s="129" t="s">
        <v>79</v>
      </c>
      <c r="N31" s="123"/>
    </row>
    <row r="32" spans="2:14" ht="71.25" x14ac:dyDescent="0.25">
      <c r="B32" s="108">
        <v>25</v>
      </c>
      <c r="C32" s="218"/>
      <c r="D32" s="215"/>
      <c r="E32" s="117" t="s">
        <v>73</v>
      </c>
      <c r="F32" s="118"/>
      <c r="G32" s="207"/>
      <c r="H32" s="119"/>
      <c r="I32" s="120">
        <v>100</v>
      </c>
      <c r="J32" s="121"/>
      <c r="K32" s="122"/>
      <c r="L32" s="129" t="s">
        <v>79</v>
      </c>
      <c r="M32" s="129" t="s">
        <v>79</v>
      </c>
      <c r="N32" s="123"/>
    </row>
    <row r="33" spans="2:14" ht="41.25" customHeight="1" x14ac:dyDescent="0.25">
      <c r="B33" s="108">
        <v>26</v>
      </c>
      <c r="C33" s="218"/>
      <c r="D33" s="216"/>
      <c r="E33" s="117" t="s">
        <v>74</v>
      </c>
      <c r="F33" s="118"/>
      <c r="G33" s="208"/>
      <c r="H33" s="119"/>
      <c r="I33" s="120">
        <v>100</v>
      </c>
      <c r="J33" s="121"/>
      <c r="K33" s="122"/>
      <c r="L33" s="129" t="s">
        <v>79</v>
      </c>
      <c r="M33" s="129" t="s">
        <v>79</v>
      </c>
      <c r="N33" s="123"/>
    </row>
    <row r="34" spans="2:14" ht="99.75" x14ac:dyDescent="0.25">
      <c r="B34" s="108">
        <v>27</v>
      </c>
      <c r="C34" s="219"/>
      <c r="D34" s="130" t="s">
        <v>28</v>
      </c>
      <c r="E34" s="117" t="s">
        <v>75</v>
      </c>
      <c r="F34" s="118" t="s">
        <v>153</v>
      </c>
      <c r="G34" s="125" t="s">
        <v>154</v>
      </c>
      <c r="H34" s="119"/>
      <c r="I34" s="120">
        <v>100</v>
      </c>
      <c r="J34" s="121" t="s">
        <v>155</v>
      </c>
      <c r="K34" s="122" t="s">
        <v>35</v>
      </c>
      <c r="L34" s="129" t="s">
        <v>80</v>
      </c>
      <c r="M34" s="129" t="s">
        <v>80</v>
      </c>
      <c r="N34" s="108" t="s">
        <v>156</v>
      </c>
    </row>
    <row r="35" spans="2:14" x14ac:dyDescent="0.25">
      <c r="B35" s="45"/>
      <c r="C35" s="45"/>
      <c r="D35" s="46"/>
      <c r="E35" s="46"/>
      <c r="F35" s="47"/>
      <c r="G35" s="48"/>
      <c r="H35" s="48"/>
      <c r="I35" s="48"/>
      <c r="J35" s="45"/>
      <c r="K35" s="48"/>
      <c r="L35" s="48"/>
      <c r="M35" s="39"/>
      <c r="N35" s="39"/>
    </row>
    <row r="36" spans="2:14" x14ac:dyDescent="0.25">
      <c r="B36" s="39"/>
      <c r="C36" s="39"/>
      <c r="D36" s="39"/>
      <c r="E36" s="131"/>
      <c r="F36" s="39"/>
      <c r="G36" s="131"/>
      <c r="H36" s="39"/>
      <c r="I36" s="39"/>
      <c r="J36" s="39"/>
      <c r="K36" s="39"/>
      <c r="L36" s="39"/>
      <c r="M36" s="39"/>
      <c r="N36" s="39"/>
    </row>
    <row r="37" spans="2:14" ht="31.5" x14ac:dyDescent="0.25">
      <c r="B37" s="49" t="s">
        <v>95</v>
      </c>
      <c r="C37" s="50"/>
      <c r="D37" s="50"/>
      <c r="E37" s="50"/>
      <c r="F37" s="50"/>
      <c r="G37" s="50"/>
      <c r="H37" s="50"/>
      <c r="I37" s="50"/>
      <c r="J37" s="51"/>
      <c r="K37" s="52" t="s">
        <v>93</v>
      </c>
      <c r="L37" s="50"/>
      <c r="M37" s="51"/>
      <c r="N37" s="53" t="s">
        <v>94</v>
      </c>
    </row>
  </sheetData>
  <mergeCells count="17">
    <mergeCell ref="C22:C25"/>
    <mergeCell ref="D22:D25"/>
    <mergeCell ref="G23:G25"/>
    <mergeCell ref="C26:C34"/>
    <mergeCell ref="D26:D29"/>
    <mergeCell ref="G26:G29"/>
    <mergeCell ref="D30:D33"/>
    <mergeCell ref="G30:G33"/>
    <mergeCell ref="B2:C3"/>
    <mergeCell ref="D2:L3"/>
    <mergeCell ref="M2:M3"/>
    <mergeCell ref="B5:C5"/>
    <mergeCell ref="C8:C21"/>
    <mergeCell ref="D8:D21"/>
    <mergeCell ref="G8:G10"/>
    <mergeCell ref="G15:G17"/>
    <mergeCell ref="G18:G19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Eficienciencia P Estrat</vt:lpstr>
      <vt:lpstr>Cuadro de mando indicadores</vt:lpstr>
      <vt:lpstr>Hoja de vida indicadores proc.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adryh</dc:creator>
  <cp:lastModifiedBy>aseso</cp:lastModifiedBy>
  <dcterms:created xsi:type="dcterms:W3CDTF">2022-04-18T18:00:08Z</dcterms:created>
  <dcterms:modified xsi:type="dcterms:W3CDTF">2023-04-17T14:29:25Z</dcterms:modified>
</cp:coreProperties>
</file>