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LENOVO-PC\Desktop\PLANEACION VIGENCIA 2021\"/>
    </mc:Choice>
  </mc:AlternateContent>
  <xr:revisionPtr revIDLastSave="0" documentId="13_ncr:1_{42671B0E-1CA9-439C-A414-6221F4C608C5}" xr6:coauthVersionLast="46" xr6:coauthVersionMax="46" xr10:uidLastSave="{00000000-0000-0000-0000-000000000000}"/>
  <bookViews>
    <workbookView xWindow="-120" yWindow="-120" windowWidth="29040" windowHeight="15840" tabRatio="884" firstSheet="2" activeTab="2" xr2:uid="{00000000-000D-0000-FFFF-FFFF00000000}"/>
  </bookViews>
  <sheets>
    <sheet name="PLAN DE ACCION INICIAL 2020" sheetId="1" r:id="rId1"/>
    <sheet name="PLAN ACCIÓN 3° TRIMESTRE PRESEN" sheetId="6" r:id="rId2"/>
    <sheet name="PLAN ACCIÓN 4° TRIMESTRE 2020" sheetId="7" r:id="rId3"/>
    <sheet name="Hoja1" sheetId="8" r:id="rId4"/>
  </sheets>
  <definedNames>
    <definedName name="_xlnm._FilterDatabase" localSheetId="1" hidden="1">'PLAN ACCIÓN 3° TRIMESTRE PRESEN'!$A$1:$Y$62</definedName>
    <definedName name="_xlnm._FilterDatabase" localSheetId="2" hidden="1">'PLAN ACCIÓN 4° TRIMESTRE 2020'!$A$1:$X$58</definedName>
  </definedNames>
  <calcPr calcId="191029"/>
</workbook>
</file>

<file path=xl/calcChain.xml><?xml version="1.0" encoding="utf-8"?>
<calcChain xmlns="http://schemas.openxmlformats.org/spreadsheetml/2006/main">
  <c r="C69" i="8" l="1"/>
  <c r="E28" i="8"/>
  <c r="W54" i="7"/>
  <c r="W46" i="7"/>
  <c r="W45" i="7"/>
  <c r="W21" i="7"/>
  <c r="W22" i="7"/>
  <c r="W23" i="7"/>
  <c r="W24" i="7"/>
  <c r="W25" i="7"/>
  <c r="W26" i="7"/>
  <c r="W27" i="7"/>
  <c r="W28" i="7"/>
  <c r="W29" i="7"/>
  <c r="W30" i="7"/>
  <c r="W31" i="7"/>
  <c r="W32" i="7"/>
  <c r="W33" i="7"/>
  <c r="W34" i="7"/>
  <c r="W35" i="7"/>
  <c r="W36" i="7"/>
  <c r="W37" i="7"/>
  <c r="W38" i="7"/>
  <c r="W39" i="7"/>
  <c r="W40" i="7"/>
  <c r="W41" i="7"/>
  <c r="W42" i="7"/>
  <c r="W20" i="7"/>
  <c r="W4" i="7"/>
  <c r="W5" i="7"/>
  <c r="W6" i="7"/>
  <c r="W7" i="7"/>
  <c r="W8" i="7"/>
  <c r="W9" i="7"/>
  <c r="W10" i="7"/>
  <c r="W11" i="7"/>
  <c r="W12" i="7"/>
  <c r="W13" i="7"/>
  <c r="W14" i="7"/>
  <c r="W15" i="7"/>
  <c r="W17" i="7"/>
  <c r="W3" i="7"/>
  <c r="W18" i="7" l="1"/>
  <c r="J3" i="7"/>
  <c r="J4" i="7"/>
  <c r="J6" i="7"/>
  <c r="J7" i="7"/>
  <c r="P7" i="7"/>
  <c r="P18" i="7" s="1"/>
  <c r="J8" i="7"/>
  <c r="J12" i="7"/>
  <c r="J15" i="7"/>
  <c r="Q18" i="7"/>
  <c r="J20" i="7"/>
  <c r="J21" i="7"/>
  <c r="J22" i="7"/>
  <c r="J25" i="7"/>
  <c r="J27" i="7"/>
  <c r="J28" i="7"/>
  <c r="J29" i="7"/>
  <c r="J30" i="7"/>
  <c r="P32" i="7"/>
  <c r="P43" i="7" s="1"/>
  <c r="Q43" i="7"/>
  <c r="J45" i="7"/>
  <c r="P47" i="7"/>
  <c r="Q47" i="7"/>
  <c r="J49" i="7"/>
  <c r="W49" i="7"/>
  <c r="W50" i="7"/>
  <c r="P51" i="7"/>
  <c r="Q51" i="7"/>
  <c r="J53" i="7"/>
  <c r="W53" i="7"/>
  <c r="J54" i="7"/>
  <c r="J55" i="7"/>
  <c r="P56" i="7"/>
  <c r="Q56" i="7"/>
  <c r="W47" i="7" l="1"/>
  <c r="W56" i="7"/>
  <c r="W51" i="7"/>
  <c r="W43" i="7"/>
  <c r="P57" i="7"/>
  <c r="W44" i="6"/>
  <c r="W58" i="7" l="1"/>
  <c r="Q60" i="6" l="1"/>
  <c r="P60" i="6"/>
  <c r="W59" i="6"/>
  <c r="J59" i="6"/>
  <c r="W58" i="6"/>
  <c r="J58" i="6"/>
  <c r="W57" i="6"/>
  <c r="J57" i="6"/>
  <c r="Q55" i="6"/>
  <c r="P55" i="6"/>
  <c r="W54" i="6"/>
  <c r="W53" i="6"/>
  <c r="W55" i="6" s="1"/>
  <c r="V53" i="6"/>
  <c r="J53" i="6"/>
  <c r="Q51" i="6"/>
  <c r="P51" i="6"/>
  <c r="W50" i="6"/>
  <c r="V49" i="6"/>
  <c r="W49" i="6" s="1"/>
  <c r="W51" i="6" s="1"/>
  <c r="J49" i="6"/>
  <c r="Q47" i="6"/>
  <c r="W46" i="6"/>
  <c r="W45" i="6"/>
  <c r="W43" i="6"/>
  <c r="W42" i="6"/>
  <c r="W41" i="6"/>
  <c r="W40" i="6"/>
  <c r="W39" i="6"/>
  <c r="W38" i="6"/>
  <c r="W37" i="6"/>
  <c r="W36" i="6"/>
  <c r="P36" i="6"/>
  <c r="P47" i="6" s="1"/>
  <c r="W35" i="6"/>
  <c r="W34" i="6"/>
  <c r="J34" i="6"/>
  <c r="W33" i="6"/>
  <c r="J33" i="6"/>
  <c r="W32" i="6"/>
  <c r="J32" i="6"/>
  <c r="W31" i="6"/>
  <c r="J31" i="6"/>
  <c r="W30" i="6"/>
  <c r="W29" i="6"/>
  <c r="J29" i="6"/>
  <c r="W28" i="6"/>
  <c r="W27" i="6"/>
  <c r="W26" i="6"/>
  <c r="J26" i="6"/>
  <c r="W25" i="6"/>
  <c r="J25" i="6"/>
  <c r="W24" i="6"/>
  <c r="J24" i="6"/>
  <c r="Q22" i="6"/>
  <c r="V21" i="6"/>
  <c r="W21" i="6" s="1"/>
  <c r="W20" i="6"/>
  <c r="W19" i="6"/>
  <c r="J19" i="6"/>
  <c r="W18" i="6"/>
  <c r="W17" i="6"/>
  <c r="V16" i="6"/>
  <c r="W16" i="6" s="1"/>
  <c r="J16" i="6"/>
  <c r="W15" i="6"/>
  <c r="W14" i="6"/>
  <c r="V13" i="6"/>
  <c r="W13" i="6" s="1"/>
  <c r="W12" i="6"/>
  <c r="J12" i="6"/>
  <c r="W11" i="6"/>
  <c r="P11" i="6"/>
  <c r="P22" i="6" s="1"/>
  <c r="J11" i="6"/>
  <c r="W10" i="6"/>
  <c r="J10" i="6"/>
  <c r="V9" i="6"/>
  <c r="W9" i="6" s="1"/>
  <c r="W8" i="6"/>
  <c r="J8" i="6"/>
  <c r="V7" i="6"/>
  <c r="W7" i="6" s="1"/>
  <c r="J7" i="6"/>
  <c r="W60" i="6" l="1"/>
  <c r="W47" i="6"/>
  <c r="P61" i="6"/>
  <c r="W22" i="6"/>
  <c r="W62" i="6" l="1"/>
  <c r="Q36" i="1"/>
  <c r="Q47" i="1" s="1"/>
  <c r="Q11" i="1" l="1"/>
  <c r="Q22" i="1" s="1"/>
  <c r="Q51" i="1"/>
  <c r="R51" i="1" l="1"/>
  <c r="R22" i="1"/>
  <c r="R47" i="1"/>
  <c r="R60" i="1"/>
  <c r="Q60" i="1"/>
  <c r="I59" i="1"/>
  <c r="I58" i="1"/>
  <c r="I57" i="1"/>
  <c r="R55" i="1"/>
  <c r="Q55" i="1"/>
  <c r="I53" i="1"/>
  <c r="I49" i="1"/>
  <c r="I34" i="1"/>
  <c r="I33" i="1"/>
  <c r="I32" i="1"/>
  <c r="I31" i="1"/>
  <c r="I29" i="1"/>
  <c r="I26" i="1"/>
  <c r="I25" i="1"/>
  <c r="I24" i="1"/>
  <c r="I19" i="1"/>
  <c r="I16" i="1"/>
  <c r="I12" i="1"/>
  <c r="I11" i="1"/>
  <c r="I10" i="1"/>
  <c r="I8" i="1"/>
  <c r="I7" i="1"/>
  <c r="Q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CONTRALORIA2</author>
    <author>CONTROL INTERNO</author>
    <author>cielo muñoz</author>
  </authors>
  <commentList>
    <comment ref="E7" authorId="0" shapeId="0" xr:uid="{00000000-0006-0000-0000-000001000000}">
      <text>
        <r>
          <rPr>
            <b/>
            <sz val="9"/>
            <color rgb="FF000000"/>
            <rFont val="Tahoma"/>
            <family val="2"/>
          </rPr>
          <t>CONTRALORIA2:</t>
        </r>
        <r>
          <rPr>
            <sz val="9"/>
            <color rgb="FF000000"/>
            <rFont val="Tahoma"/>
            <family val="2"/>
          </rPr>
          <t xml:space="preserve">
meta ajustada por la DTCF</t>
        </r>
      </text>
    </comment>
    <comment ref="E9" authorId="0" shapeId="0" xr:uid="{00000000-0006-0000-0000-000002000000}">
      <text>
        <r>
          <rPr>
            <b/>
            <sz val="9"/>
            <color rgb="FF000000"/>
            <rFont val="Tahoma"/>
            <family val="2"/>
          </rPr>
          <t>CONTRALORIA2:</t>
        </r>
        <r>
          <rPr>
            <sz val="9"/>
            <color rgb="FF000000"/>
            <rFont val="Tahoma"/>
            <family val="2"/>
          </rPr>
          <t xml:space="preserve">
AJUSTADA POR DTCF</t>
        </r>
      </text>
    </comment>
    <comment ref="Q11" authorId="0" shapeId="0" xr:uid="{00000000-0006-0000-0000-000003000000}">
      <text>
        <r>
          <rPr>
            <b/>
            <sz val="9"/>
            <color indexed="81"/>
            <rFont val="Tahoma"/>
            <family val="2"/>
          </rPr>
          <t>CONTRALORIA2:</t>
        </r>
        <r>
          <rPr>
            <sz val="9"/>
            <color indexed="81"/>
            <rFont val="Tahoma"/>
            <family val="2"/>
          </rPr>
          <t xml:space="preserve">
RUBRO CAPACITACION SUJETOS DE CONTROL</t>
        </r>
      </text>
    </comment>
    <comment ref="Q14" authorId="0" shapeId="0" xr:uid="{00000000-0006-0000-0000-000004000000}">
      <text>
        <r>
          <rPr>
            <b/>
            <sz val="9"/>
            <color indexed="81"/>
            <rFont val="Tahoma"/>
            <family val="2"/>
          </rPr>
          <t>CONTRALORIA2:</t>
        </r>
        <r>
          <rPr>
            <sz val="9"/>
            <color indexed="81"/>
            <rFont val="Tahoma"/>
            <family val="2"/>
          </rPr>
          <t xml:space="preserve">
RUBRO CAPACITACION SUJETOS DE CONTROL</t>
        </r>
      </text>
    </comment>
    <comment ref="E16" authorId="0" shapeId="0" xr:uid="{00000000-0006-0000-0000-000005000000}">
      <text>
        <r>
          <rPr>
            <b/>
            <sz val="9"/>
            <color rgb="FF000000"/>
            <rFont val="Tahoma"/>
            <family val="2"/>
          </rPr>
          <t>CONTRALORIA2:</t>
        </r>
        <r>
          <rPr>
            <sz val="9"/>
            <color rgb="FF000000"/>
            <rFont val="Tahoma"/>
            <family val="2"/>
          </rPr>
          <t xml:space="preserve">
MODIFICACION DTCF</t>
        </r>
      </text>
    </comment>
    <comment ref="Q17" authorId="1" shapeId="0" xr:uid="{00000000-0006-0000-0000-000006000000}">
      <text>
        <r>
          <rPr>
            <b/>
            <sz val="9"/>
            <color indexed="81"/>
            <rFont val="Tahoma"/>
            <family val="2"/>
          </rPr>
          <t>CONTROL INTERNO:</t>
        </r>
        <r>
          <rPr>
            <sz val="9"/>
            <color indexed="81"/>
            <rFont val="Tahoma"/>
            <family val="2"/>
          </rPr>
          <t xml:space="preserve">
vigencia sigueente</t>
        </r>
      </text>
    </comment>
    <comment ref="Q24" authorId="0" shapeId="0" xr:uid="{00000000-0006-0000-0000-000007000000}">
      <text>
        <r>
          <rPr>
            <b/>
            <sz val="9"/>
            <color indexed="81"/>
            <rFont val="Tahoma"/>
            <family val="2"/>
          </rPr>
          <t>CONTRALORIA2:</t>
        </r>
        <r>
          <rPr>
            <sz val="9"/>
            <color indexed="81"/>
            <rFont val="Tahoma"/>
            <family val="2"/>
          </rPr>
          <t xml:space="preserve">
PROGRAMA CONTABLE</t>
        </r>
      </text>
    </comment>
    <comment ref="Q25" authorId="0" shapeId="0" xr:uid="{00000000-0006-0000-0000-000008000000}">
      <text>
        <r>
          <rPr>
            <b/>
            <sz val="9"/>
            <color indexed="81"/>
            <rFont val="Tahoma"/>
            <family val="2"/>
          </rPr>
          <t>CONTRALORIA2:</t>
        </r>
        <r>
          <rPr>
            <sz val="9"/>
            <color indexed="81"/>
            <rFont val="Tahoma"/>
            <family val="2"/>
          </rPr>
          <t xml:space="preserve">
CONTRATO DE PERIODISTA</t>
        </r>
      </text>
    </comment>
    <comment ref="Q26" authorId="0" shapeId="0" xr:uid="{00000000-0006-0000-0000-000009000000}">
      <text>
        <r>
          <rPr>
            <b/>
            <sz val="9"/>
            <color indexed="81"/>
            <rFont val="Tahoma"/>
            <family val="2"/>
          </rPr>
          <t>CONTRALORIA2:</t>
        </r>
        <r>
          <rPr>
            <sz val="9"/>
            <color indexed="81"/>
            <rFont val="Tahoma"/>
            <family val="2"/>
          </rPr>
          <t xml:space="preserve">
INCLUIDO RUBRO DE CAPACITACIÓN DE SERVIDORES PUBLICOS</t>
        </r>
      </text>
    </comment>
    <comment ref="Q27" authorId="0" shapeId="0" xr:uid="{00000000-0006-0000-0000-00000A000000}">
      <text>
        <r>
          <rPr>
            <b/>
            <sz val="9"/>
            <color indexed="81"/>
            <rFont val="Tahoma"/>
            <family val="2"/>
          </rPr>
          <t>CONTRALORIA2:</t>
        </r>
        <r>
          <rPr>
            <sz val="9"/>
            <color indexed="81"/>
            <rFont val="Tahoma"/>
            <family val="2"/>
          </rPr>
          <t xml:space="preserve">
RUBRO CAPACITACION SUJETOS DE CONTROL</t>
        </r>
      </text>
    </comment>
    <comment ref="Q30" authorId="0" shapeId="0" xr:uid="{00000000-0006-0000-0000-00000B000000}">
      <text>
        <r>
          <rPr>
            <b/>
            <sz val="9"/>
            <color indexed="81"/>
            <rFont val="Tahoma"/>
            <family val="2"/>
          </rPr>
          <t>CONTRALORIA2:</t>
        </r>
        <r>
          <rPr>
            <sz val="9"/>
            <color indexed="81"/>
            <rFont val="Tahoma"/>
            <family val="2"/>
          </rPr>
          <t xml:space="preserve">
Incluido en el rubo de mantenimiento de hardware de la entidad</t>
        </r>
      </text>
    </comment>
    <comment ref="D32" authorId="1" shapeId="0" xr:uid="{00000000-0006-0000-0000-00000C000000}">
      <text>
        <r>
          <rPr>
            <b/>
            <sz val="9"/>
            <color rgb="FF000000"/>
            <rFont val="Tahoma"/>
            <family val="2"/>
          </rPr>
          <t>CONTROL INTERNO:</t>
        </r>
        <r>
          <rPr>
            <sz val="9"/>
            <color rgb="FF000000"/>
            <rFont val="Tahoma"/>
            <family val="2"/>
          </rPr>
          <t xml:space="preserve">
modificado</t>
        </r>
      </text>
    </comment>
    <comment ref="Q57" authorId="0" shapeId="0" xr:uid="{00000000-0006-0000-0000-00000D000000}">
      <text>
        <r>
          <rPr>
            <b/>
            <sz val="9"/>
            <color indexed="81"/>
            <rFont val="Tahoma"/>
            <family val="2"/>
          </rPr>
          <t>CONTRALORIA2:</t>
        </r>
        <r>
          <rPr>
            <sz val="9"/>
            <color indexed="81"/>
            <rFont val="Tahoma"/>
            <family val="2"/>
          </rPr>
          <t xml:space="preserve">
RUBRO CAPACITACION SUJETOS DE CONTROL</t>
        </r>
      </text>
    </comment>
    <comment ref="Q58" authorId="0" shapeId="0" xr:uid="{00000000-0006-0000-0000-00000E000000}">
      <text>
        <r>
          <rPr>
            <b/>
            <sz val="9"/>
            <color indexed="81"/>
            <rFont val="Tahoma"/>
            <family val="2"/>
          </rPr>
          <t>CONTRALORIA2:</t>
        </r>
        <r>
          <rPr>
            <sz val="9"/>
            <color indexed="81"/>
            <rFont val="Tahoma"/>
            <family val="2"/>
          </rPr>
          <t xml:space="preserve">
CAPACITACIÓN SUJETOS DE CONTROL</t>
        </r>
      </text>
    </comment>
    <comment ref="N59" authorId="2" shapeId="0" xr:uid="{00000000-0006-0000-0000-00000F000000}">
      <text>
        <r>
          <rPr>
            <b/>
            <sz val="9"/>
            <color rgb="FF000000"/>
            <rFont val="Tahoma"/>
            <family val="2"/>
          </rPr>
          <t>cielo muñoz:</t>
        </r>
        <r>
          <rPr>
            <sz val="9"/>
            <color rgb="FF000000"/>
            <rFont val="Tahoma"/>
            <family val="2"/>
          </rPr>
          <t xml:space="preserve">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CONTRALORIA2</author>
    <author>CONTROL INTERNO</author>
    <author>cielo muñoz</author>
  </authors>
  <commentList>
    <comment ref="F7" authorId="0" shapeId="0" xr:uid="{00000000-0006-0000-0100-000001000000}">
      <text>
        <r>
          <rPr>
            <b/>
            <sz val="9"/>
            <color rgb="FF000000"/>
            <rFont val="Tahoma"/>
            <family val="2"/>
          </rPr>
          <t>CONTRALORIA2:</t>
        </r>
        <r>
          <rPr>
            <sz val="9"/>
            <color rgb="FF000000"/>
            <rFont val="Tahoma"/>
            <family val="2"/>
          </rPr>
          <t xml:space="preserve">
meta ajustada por la DTCF</t>
        </r>
      </text>
    </comment>
    <comment ref="F9" authorId="0" shapeId="0" xr:uid="{00000000-0006-0000-0100-000002000000}">
      <text>
        <r>
          <rPr>
            <b/>
            <sz val="9"/>
            <color rgb="FF000000"/>
            <rFont val="Tahoma"/>
            <family val="2"/>
          </rPr>
          <t>CONTRALORIA2:</t>
        </r>
        <r>
          <rPr>
            <sz val="9"/>
            <color rgb="FF000000"/>
            <rFont val="Tahoma"/>
            <family val="2"/>
          </rPr>
          <t xml:space="preserve">
AJUSTADA POR DTCF</t>
        </r>
      </text>
    </comment>
    <comment ref="P11" authorId="0" shapeId="0" xr:uid="{00000000-0006-0000-0100-000003000000}">
      <text>
        <r>
          <rPr>
            <b/>
            <sz val="9"/>
            <color indexed="81"/>
            <rFont val="Tahoma"/>
            <family val="2"/>
          </rPr>
          <t>CONTRALORIA2:</t>
        </r>
        <r>
          <rPr>
            <sz val="9"/>
            <color indexed="81"/>
            <rFont val="Tahoma"/>
            <family val="2"/>
          </rPr>
          <t xml:space="preserve">
RUBRO CAPACITACION SUJETOS DE CONTROL</t>
        </r>
      </text>
    </comment>
    <comment ref="P14" authorId="0" shapeId="0" xr:uid="{00000000-0006-0000-0100-000004000000}">
      <text>
        <r>
          <rPr>
            <b/>
            <sz val="9"/>
            <color indexed="81"/>
            <rFont val="Tahoma"/>
            <family val="2"/>
          </rPr>
          <t>CONTRALORIA2:</t>
        </r>
        <r>
          <rPr>
            <sz val="9"/>
            <color indexed="81"/>
            <rFont val="Tahoma"/>
            <family val="2"/>
          </rPr>
          <t xml:space="preserve">
RUBRO CAPACITACION SUJETOS DE CONTROL</t>
        </r>
      </text>
    </comment>
    <comment ref="F16" authorId="0" shapeId="0" xr:uid="{00000000-0006-0000-0100-000005000000}">
      <text>
        <r>
          <rPr>
            <b/>
            <sz val="9"/>
            <color rgb="FF000000"/>
            <rFont val="Tahoma"/>
            <family val="2"/>
          </rPr>
          <t>CONTRALORIA2:</t>
        </r>
        <r>
          <rPr>
            <sz val="9"/>
            <color rgb="FF000000"/>
            <rFont val="Tahoma"/>
            <family val="2"/>
          </rPr>
          <t xml:space="preserve">
MODIFICACION DTCF</t>
        </r>
      </text>
    </comment>
    <comment ref="P17" authorId="1" shapeId="0" xr:uid="{00000000-0006-0000-0100-000006000000}">
      <text>
        <r>
          <rPr>
            <b/>
            <sz val="9"/>
            <color indexed="81"/>
            <rFont val="Tahoma"/>
            <family val="2"/>
          </rPr>
          <t>CONTROL INTERNO:</t>
        </r>
        <r>
          <rPr>
            <sz val="9"/>
            <color indexed="81"/>
            <rFont val="Tahoma"/>
            <family val="2"/>
          </rPr>
          <t xml:space="preserve">
vigencia sigueente</t>
        </r>
      </text>
    </comment>
    <comment ref="P24" authorId="0" shapeId="0" xr:uid="{00000000-0006-0000-0100-000007000000}">
      <text>
        <r>
          <rPr>
            <b/>
            <sz val="9"/>
            <color indexed="81"/>
            <rFont val="Tahoma"/>
            <family val="2"/>
          </rPr>
          <t>CONTRALORIA2:</t>
        </r>
        <r>
          <rPr>
            <sz val="9"/>
            <color indexed="81"/>
            <rFont val="Tahoma"/>
            <family val="2"/>
          </rPr>
          <t xml:space="preserve">
PROGRAMA CONTABLE</t>
        </r>
      </text>
    </comment>
    <comment ref="P25" authorId="0" shapeId="0" xr:uid="{00000000-0006-0000-0100-000008000000}">
      <text>
        <r>
          <rPr>
            <b/>
            <sz val="9"/>
            <color indexed="81"/>
            <rFont val="Tahoma"/>
            <family val="2"/>
          </rPr>
          <t>CONTRALORIA2:</t>
        </r>
        <r>
          <rPr>
            <sz val="9"/>
            <color indexed="81"/>
            <rFont val="Tahoma"/>
            <family val="2"/>
          </rPr>
          <t xml:space="preserve">
CONTRATO DE PERIODISTA</t>
        </r>
      </text>
    </comment>
    <comment ref="P26" authorId="0" shapeId="0" xr:uid="{00000000-0006-0000-0100-000009000000}">
      <text>
        <r>
          <rPr>
            <b/>
            <sz val="9"/>
            <color indexed="81"/>
            <rFont val="Tahoma"/>
            <family val="2"/>
          </rPr>
          <t>CONTRALORIA2:</t>
        </r>
        <r>
          <rPr>
            <sz val="9"/>
            <color indexed="81"/>
            <rFont val="Tahoma"/>
            <family val="2"/>
          </rPr>
          <t xml:space="preserve">
INCLUIDO RUBRO DE CAPACITACIÓN DE SERVIDORES PUBLICOS</t>
        </r>
      </text>
    </comment>
    <comment ref="P27" authorId="0" shapeId="0" xr:uid="{00000000-0006-0000-0100-00000A000000}">
      <text>
        <r>
          <rPr>
            <b/>
            <sz val="9"/>
            <color indexed="81"/>
            <rFont val="Tahoma"/>
            <family val="2"/>
          </rPr>
          <t>CONTRALORIA2:</t>
        </r>
        <r>
          <rPr>
            <sz val="9"/>
            <color indexed="81"/>
            <rFont val="Tahoma"/>
            <family val="2"/>
          </rPr>
          <t xml:space="preserve">
RUBRO CAPACITACION SUJETOS DE CONTROL</t>
        </r>
      </text>
    </comment>
    <comment ref="P30" authorId="0" shapeId="0" xr:uid="{00000000-0006-0000-0100-00000B000000}">
      <text>
        <r>
          <rPr>
            <b/>
            <sz val="9"/>
            <color indexed="81"/>
            <rFont val="Tahoma"/>
            <family val="2"/>
          </rPr>
          <t>CONTRALORIA2:</t>
        </r>
        <r>
          <rPr>
            <sz val="9"/>
            <color indexed="81"/>
            <rFont val="Tahoma"/>
            <family val="2"/>
          </rPr>
          <t xml:space="preserve">
Incluido en el rubo de mantenimiento de hardware de la entidad</t>
        </r>
      </text>
    </comment>
    <comment ref="E32" authorId="1" shapeId="0" xr:uid="{00000000-0006-0000-0100-00000C000000}">
      <text>
        <r>
          <rPr>
            <b/>
            <sz val="9"/>
            <color rgb="FF000000"/>
            <rFont val="Tahoma"/>
            <family val="2"/>
          </rPr>
          <t>CONTROL INTERNO:</t>
        </r>
        <r>
          <rPr>
            <sz val="9"/>
            <color rgb="FF000000"/>
            <rFont val="Tahoma"/>
            <family val="2"/>
          </rPr>
          <t xml:space="preserve">
modificado</t>
        </r>
      </text>
    </comment>
    <comment ref="P57" authorId="0" shapeId="0" xr:uid="{00000000-0006-0000-0100-00000D000000}">
      <text>
        <r>
          <rPr>
            <b/>
            <sz val="9"/>
            <color indexed="81"/>
            <rFont val="Tahoma"/>
            <family val="2"/>
          </rPr>
          <t>CONTRALORIA2:</t>
        </r>
        <r>
          <rPr>
            <sz val="9"/>
            <color indexed="81"/>
            <rFont val="Tahoma"/>
            <family val="2"/>
          </rPr>
          <t xml:space="preserve">
RUBRO CAPACITACION SUJETOS DE CONTROL</t>
        </r>
      </text>
    </comment>
    <comment ref="P58" authorId="0" shapeId="0" xr:uid="{00000000-0006-0000-0100-00000E000000}">
      <text>
        <r>
          <rPr>
            <b/>
            <sz val="9"/>
            <color indexed="81"/>
            <rFont val="Tahoma"/>
            <family val="2"/>
          </rPr>
          <t>CONTRALORIA2:</t>
        </r>
        <r>
          <rPr>
            <sz val="9"/>
            <color indexed="81"/>
            <rFont val="Tahoma"/>
            <family val="2"/>
          </rPr>
          <t xml:space="preserve">
CAPACITACIÓN SUJETOS DE CONTROL</t>
        </r>
      </text>
    </comment>
    <comment ref="N59" authorId="2" shapeId="0" xr:uid="{00000000-0006-0000-0100-00000F000000}">
      <text>
        <r>
          <rPr>
            <b/>
            <sz val="9"/>
            <color rgb="FF000000"/>
            <rFont val="Tahoma"/>
            <family val="2"/>
          </rPr>
          <t>cielo muñoz:</t>
        </r>
        <r>
          <rPr>
            <sz val="9"/>
            <color rgb="FF000000"/>
            <rFont val="Tahoma"/>
            <family val="2"/>
          </rPr>
          <t xml:space="preserve">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CONTRALORIA2</author>
    <author>CONTROL INTERNO</author>
    <author>cielo muñoz</author>
  </authors>
  <commentList>
    <comment ref="F3" authorId="0" shapeId="0" xr:uid="{00000000-0006-0000-0200-000001000000}">
      <text>
        <r>
          <rPr>
            <b/>
            <sz val="9"/>
            <color rgb="FF000000"/>
            <rFont val="Tahoma"/>
            <family val="2"/>
          </rPr>
          <t>CONTRALORIA2:</t>
        </r>
        <r>
          <rPr>
            <sz val="9"/>
            <color rgb="FF000000"/>
            <rFont val="Tahoma"/>
            <family val="2"/>
          </rPr>
          <t xml:space="preserve">
meta ajustada por la DTCF</t>
        </r>
      </text>
    </comment>
    <comment ref="F5" authorId="0" shapeId="0" xr:uid="{00000000-0006-0000-0200-000002000000}">
      <text>
        <r>
          <rPr>
            <b/>
            <sz val="9"/>
            <color rgb="FF000000"/>
            <rFont val="Tahoma"/>
            <family val="2"/>
          </rPr>
          <t>CONTRALORIA2:</t>
        </r>
        <r>
          <rPr>
            <sz val="9"/>
            <color rgb="FF000000"/>
            <rFont val="Tahoma"/>
            <family val="2"/>
          </rPr>
          <t xml:space="preserve">
AJUSTADA POR DTCF</t>
        </r>
      </text>
    </comment>
    <comment ref="P7" authorId="0" shapeId="0" xr:uid="{00000000-0006-0000-0200-000003000000}">
      <text>
        <r>
          <rPr>
            <b/>
            <sz val="9"/>
            <color indexed="81"/>
            <rFont val="Tahoma"/>
            <family val="2"/>
          </rPr>
          <t>CONTRALORIA2:</t>
        </r>
        <r>
          <rPr>
            <sz val="9"/>
            <color indexed="81"/>
            <rFont val="Tahoma"/>
            <family val="2"/>
          </rPr>
          <t xml:space="preserve">
RUBRO CAPACITACION SUJETOS DE CONTROL</t>
        </r>
      </text>
    </comment>
    <comment ref="P10" authorId="0" shapeId="0" xr:uid="{00000000-0006-0000-0200-000004000000}">
      <text>
        <r>
          <rPr>
            <b/>
            <sz val="9"/>
            <color indexed="81"/>
            <rFont val="Tahoma"/>
            <family val="2"/>
          </rPr>
          <t>CONTRALORIA2:</t>
        </r>
        <r>
          <rPr>
            <sz val="9"/>
            <color indexed="81"/>
            <rFont val="Tahoma"/>
            <family val="2"/>
          </rPr>
          <t xml:space="preserve">
RUBRO CAPACITACION SUJETOS DE CONTROL</t>
        </r>
      </text>
    </comment>
    <comment ref="F12" authorId="0" shapeId="0" xr:uid="{00000000-0006-0000-0200-000005000000}">
      <text>
        <r>
          <rPr>
            <b/>
            <sz val="9"/>
            <color rgb="FF000000"/>
            <rFont val="Tahoma"/>
            <family val="2"/>
          </rPr>
          <t>CONTRALORIA2:</t>
        </r>
        <r>
          <rPr>
            <sz val="9"/>
            <color rgb="FF000000"/>
            <rFont val="Tahoma"/>
            <family val="2"/>
          </rPr>
          <t xml:space="preserve">
MODIFICACION DTCF</t>
        </r>
      </text>
    </comment>
    <comment ref="P13" authorId="1" shapeId="0" xr:uid="{00000000-0006-0000-0200-000006000000}">
      <text>
        <r>
          <rPr>
            <b/>
            <sz val="9"/>
            <color indexed="81"/>
            <rFont val="Tahoma"/>
            <family val="2"/>
          </rPr>
          <t>CONTROL INTERNO:</t>
        </r>
        <r>
          <rPr>
            <sz val="9"/>
            <color indexed="81"/>
            <rFont val="Tahoma"/>
            <family val="2"/>
          </rPr>
          <t xml:space="preserve">
vigencia sigueente</t>
        </r>
      </text>
    </comment>
    <comment ref="P20" authorId="0" shapeId="0" xr:uid="{00000000-0006-0000-0200-000007000000}">
      <text>
        <r>
          <rPr>
            <b/>
            <sz val="9"/>
            <color indexed="81"/>
            <rFont val="Tahoma"/>
            <family val="2"/>
          </rPr>
          <t>CONTRALORIA2:</t>
        </r>
        <r>
          <rPr>
            <sz val="9"/>
            <color indexed="81"/>
            <rFont val="Tahoma"/>
            <family val="2"/>
          </rPr>
          <t xml:space="preserve">
PROGRAMA CONTABLE</t>
        </r>
      </text>
    </comment>
    <comment ref="P21" authorId="0" shapeId="0" xr:uid="{00000000-0006-0000-0200-000008000000}">
      <text>
        <r>
          <rPr>
            <b/>
            <sz val="9"/>
            <color indexed="81"/>
            <rFont val="Tahoma"/>
            <family val="2"/>
          </rPr>
          <t>CONTRALORIA2:</t>
        </r>
        <r>
          <rPr>
            <sz val="9"/>
            <color indexed="81"/>
            <rFont val="Tahoma"/>
            <family val="2"/>
          </rPr>
          <t xml:space="preserve">
CONTRATO DE PERIODISTA</t>
        </r>
      </text>
    </comment>
    <comment ref="P22" authorId="0" shapeId="0" xr:uid="{00000000-0006-0000-0200-000009000000}">
      <text>
        <r>
          <rPr>
            <b/>
            <sz val="9"/>
            <color indexed="81"/>
            <rFont val="Tahoma"/>
            <family val="2"/>
          </rPr>
          <t>CONTRALORIA2:</t>
        </r>
        <r>
          <rPr>
            <sz val="9"/>
            <color indexed="81"/>
            <rFont val="Tahoma"/>
            <family val="2"/>
          </rPr>
          <t xml:space="preserve">
INCLUIDO RUBRO DE CAPACITACIÓN DE SERVIDORES PUBLICOS</t>
        </r>
      </text>
    </comment>
    <comment ref="P23" authorId="0" shapeId="0" xr:uid="{00000000-0006-0000-0200-00000A000000}">
      <text>
        <r>
          <rPr>
            <b/>
            <sz val="9"/>
            <color indexed="81"/>
            <rFont val="Tahoma"/>
            <family val="2"/>
          </rPr>
          <t>CONTRALORIA2:</t>
        </r>
        <r>
          <rPr>
            <sz val="9"/>
            <color indexed="81"/>
            <rFont val="Tahoma"/>
            <family val="2"/>
          </rPr>
          <t xml:space="preserve">
RUBRO CAPACITACION SUJETOS DE CONTROL</t>
        </r>
      </text>
    </comment>
    <comment ref="P26" authorId="0" shapeId="0" xr:uid="{00000000-0006-0000-0200-00000B000000}">
      <text>
        <r>
          <rPr>
            <b/>
            <sz val="9"/>
            <color indexed="81"/>
            <rFont val="Tahoma"/>
            <family val="2"/>
          </rPr>
          <t>CONTRALORIA2:</t>
        </r>
        <r>
          <rPr>
            <sz val="9"/>
            <color indexed="81"/>
            <rFont val="Tahoma"/>
            <family val="2"/>
          </rPr>
          <t xml:space="preserve">
Incluido en el rubo de mantenimiento de hardware de la entidad</t>
        </r>
      </text>
    </comment>
    <comment ref="E28" authorId="1" shapeId="0" xr:uid="{00000000-0006-0000-0200-00000C000000}">
      <text>
        <r>
          <rPr>
            <b/>
            <sz val="9"/>
            <color rgb="FF000000"/>
            <rFont val="Tahoma"/>
            <family val="2"/>
          </rPr>
          <t>CONTROL INTERNO:</t>
        </r>
        <r>
          <rPr>
            <sz val="9"/>
            <color rgb="FF000000"/>
            <rFont val="Tahoma"/>
            <family val="2"/>
          </rPr>
          <t xml:space="preserve">
modificado</t>
        </r>
      </text>
    </comment>
    <comment ref="P53" authorId="0" shapeId="0" xr:uid="{00000000-0006-0000-0200-00000D000000}">
      <text>
        <r>
          <rPr>
            <b/>
            <sz val="9"/>
            <color indexed="81"/>
            <rFont val="Tahoma"/>
            <family val="2"/>
          </rPr>
          <t>CONTRALORIA2:</t>
        </r>
        <r>
          <rPr>
            <sz val="9"/>
            <color indexed="81"/>
            <rFont val="Tahoma"/>
            <family val="2"/>
          </rPr>
          <t xml:space="preserve">
RUBRO CAPACITACION SUJETOS DE CONTROL</t>
        </r>
      </text>
    </comment>
    <comment ref="P54" authorId="0" shapeId="0" xr:uid="{00000000-0006-0000-0200-00000E000000}">
      <text>
        <r>
          <rPr>
            <b/>
            <sz val="9"/>
            <color indexed="81"/>
            <rFont val="Tahoma"/>
            <family val="2"/>
          </rPr>
          <t>CONTRALORIA2:</t>
        </r>
        <r>
          <rPr>
            <sz val="9"/>
            <color indexed="81"/>
            <rFont val="Tahoma"/>
            <family val="2"/>
          </rPr>
          <t xml:space="preserve">
CAPACITACIÓN SUJETOS DE CONTROL</t>
        </r>
      </text>
    </comment>
    <comment ref="N55" authorId="2" shapeId="0" xr:uid="{00000000-0006-0000-0200-00000F000000}">
      <text>
        <r>
          <rPr>
            <b/>
            <sz val="9"/>
            <color rgb="FF000000"/>
            <rFont val="Tahoma"/>
            <family val="2"/>
          </rPr>
          <t>cielo muñoz:</t>
        </r>
        <r>
          <rPr>
            <sz val="9"/>
            <color rgb="FF000000"/>
            <rFont val="Tahoma"/>
            <family val="2"/>
          </rPr>
          <t xml:space="preserve">
t</t>
        </r>
      </text>
    </comment>
  </commentList>
</comments>
</file>

<file path=xl/sharedStrings.xml><?xml version="1.0" encoding="utf-8"?>
<sst xmlns="http://schemas.openxmlformats.org/spreadsheetml/2006/main" count="1536" uniqueCount="645">
  <si>
    <t>EVALUACIÓN Y SEGUIMIENTO 
POR PERIODOS TRIMESTRALES Y VIGENCIA 2021</t>
  </si>
  <si>
    <t>CÓDIGO</t>
  </si>
  <si>
    <t>LÍNEA
ESTRATÉGICA</t>
  </si>
  <si>
    <t>ESTRATEGIA</t>
  </si>
  <si>
    <t>OBJETIVO
ESTRATÉGICOS</t>
  </si>
  <si>
    <t>RESULTADO DEL
ANÁLISIS DOFA
ESTRATEGIAS FA-FO-DA-DO</t>
  </si>
  <si>
    <t xml:space="preserve">META
RESULTADOS </t>
  </si>
  <si>
    <t>LÍNEA BASE</t>
  </si>
  <si>
    <t xml:space="preserve">META
RESULTADOS
</t>
  </si>
  <si>
    <t>META
TOTAL</t>
  </si>
  <si>
    <t>META DE
PRODUCTO</t>
  </si>
  <si>
    <t>META DE
GESTIÓN</t>
  </si>
  <si>
    <t>INDICADOR</t>
  </si>
  <si>
    <t>FORMULAS</t>
  </si>
  <si>
    <t>RECURSOS
ASIGNADOS</t>
  </si>
  <si>
    <t>PESO
META</t>
  </si>
  <si>
    <t>RESPONSABLES DEL PROCESO</t>
  </si>
  <si>
    <t>% INDICADOR</t>
  </si>
  <si>
    <t>EVALUACIÓN SEGÚN PESO</t>
  </si>
  <si>
    <t>OBSERVACIONES</t>
  </si>
  <si>
    <t>% PERIODO</t>
  </si>
  <si>
    <t>%
ACUMULADO</t>
  </si>
  <si>
    <t>% ACUMULADO
VIGENCIA
2020</t>
  </si>
  <si>
    <t>% ACUMULADO
VIGENCIA
2021</t>
  </si>
  <si>
    <t>1.0</t>
  </si>
  <si>
    <t xml:space="preserve">VIGILANCIA FISCAL </t>
  </si>
  <si>
    <t>1.1</t>
  </si>
  <si>
    <t>Implementar un sistema de vigilancia fiscal que permita abarcar el 100% de los sujetos de control y el 100% del presupuesto</t>
  </si>
  <si>
    <t>Presentar resultados de  acciones del control fiscal y de las investigaciones que se  adelanten  en  los diferentes sujetos de control con énfasis especial a la contratación Pública</t>
  </si>
  <si>
    <t xml:space="preserve">30 Informes de acciones de control fiscal en cada vigencia. </t>
  </si>
  <si>
    <t>30 informes finales de acciones de control fiscal en cada vigencia</t>
  </si>
  <si>
    <t>Comunicación y publicación del resultado de los informes finales de acciones de control fiscal.</t>
  </si>
  <si>
    <t>% de Cumplimiento oportuno de las acciones de control fiscal programadas</t>
  </si>
  <si>
    <t xml:space="preserve">No. de informes de acciones de control fiscal comunicados con oportunidad
/
No. de informes de acciones de control fiscal programados
</t>
  </si>
  <si>
    <t>DIRECCIÓN TÉCNICA Y RESPONSABILIDAD FISCAL</t>
  </si>
  <si>
    <t>1.2</t>
  </si>
  <si>
    <t>Realizar 4 mesas de trabajo con diferentes instancias de control en el departamento del Quindío con el fin de revisar los temas de control fiscal que registran diferentes criterios de interpretación de las normas.</t>
  </si>
  <si>
    <t>4 informes con los resultado de las mesas de trabajo realizadas con las diferentes instancias de control en el depto. Quindío donde se evidencia los tema ¿s de control fiscal registrados con sus respectivos criterios de interpretación de las normas.</t>
  </si>
  <si>
    <t>ND</t>
  </si>
  <si>
    <t>Mesas de trabajo realizadas con otras instancias de control para analizar temas de control fiscal</t>
  </si>
  <si>
    <t>Programación de mesas de trabajo con autoridad de control en las vigencias 2020 y 2021</t>
  </si>
  <si>
    <t>Nro. de mesas de trabajo realizadas semestralmente / Total de mesas programadas semestralmente</t>
  </si>
  <si>
    <t>DESPACHO DEL CONTRALOR Y PLANEACIÓN</t>
  </si>
  <si>
    <t>1.3</t>
  </si>
  <si>
    <t>Realizar auditorías especiales o exprés con resultados en el control fiscal departamental</t>
  </si>
  <si>
    <t>3 auditorias especiales, exprés, o actuaciones especiales por cada vigencia</t>
  </si>
  <si>
    <t>Programar las auditorias conforme a los resultados esperados en nuestra entidad</t>
  </si>
  <si>
    <t>Evaluar denuncias o asunto de impacto o de los sujetos de control</t>
  </si>
  <si>
    <t>% de cumplimiento de auditorias especiales o exprés, o actuaciones especiales</t>
  </si>
  <si>
    <t>No. de auditorias especiales, exprés o actuaciones especiales realizadas 
/
 total de auditorías especiales o exprés o actuaciones especiales proyectadas</t>
  </si>
  <si>
    <t xml:space="preserve">DIRECCIÓN CONTROL TÉCNICA </t>
  </si>
  <si>
    <t>1.4</t>
  </si>
  <si>
    <t>Establecer convenios de apropiación y uso de herramientas tecnológicas con universidades para mejorar la vigilancia y el control fiscal</t>
  </si>
  <si>
    <t>Suscripcion de  convenios con universidades para mejoramiento y uso de  herramientas tecnologicas 2020 - 2021</t>
  </si>
  <si>
    <t xml:space="preserve">Convenios suscritos de apropiación y uso de herramientas tecnológicas </t>
  </si>
  <si>
    <t>Convenios a suscribir con las universidades</t>
  </si>
  <si>
    <t>No de convenios Suscritos</t>
  </si>
  <si>
    <t>Nro. de convenios  suscritos/total de convenios programados en cada vigencia</t>
  </si>
  <si>
    <t>PLANEACIÓN y DESPACHO DEL CONTRALOR</t>
  </si>
  <si>
    <t>1.5</t>
  </si>
  <si>
    <t>Programar capacitaciones a los sujetos de control sobre el cumplimiento de las normas expedidas de obligatorio cumplimiento en convenio con entidades de capacitaciones</t>
  </si>
  <si>
    <t>Realizar como mínimo 3 capacitaciones por vigencia a los sujetos de control para revisar las normas expedidas de obligatorio cumplimiento</t>
  </si>
  <si>
    <t>Programar capacitaciones con las nuevas normas de control fiscal</t>
  </si>
  <si>
    <t>Ejecutar las capacitaciones en los nuevos temas de control fiscal a los sujetos de control</t>
  </si>
  <si>
    <t>No capacitaciones realizadas en cada vigencia</t>
  </si>
  <si>
    <t>1.6</t>
  </si>
  <si>
    <t>Articular la entidad con los organismos de control fiscal nacional en el fortalecimiento de leyes que propendan por el mejoramiento del control fiscal territorial</t>
  </si>
  <si>
    <t>Participar en el consejo nacional de contralores y en las audiencias de participación y/o con la AGR</t>
  </si>
  <si>
    <t>Participar activamente con los demás órganos de control en las discusiones de control fiscal territorial</t>
  </si>
  <si>
    <t>Coordinar relaciones institucionales con los demás organismos de control</t>
  </si>
  <si>
    <t>Cumplimiento en la participación del  gremio de contralores</t>
  </si>
  <si>
    <t>Nro. de participaciones ejecutadas en cada vigencia / Total de asistencia programadas</t>
  </si>
  <si>
    <t>1.7</t>
  </si>
  <si>
    <t>Elaborar plan general de auditorías  que responda a los requerimientos del estado en la vigilancia de los recursos públicos</t>
  </si>
  <si>
    <t>Un plan general de auditorias para cada vigencia modificado de acuerdo con las exigencias</t>
  </si>
  <si>
    <t>Un Plan General de Auditorias que comprenda los aspectos esenciales  a fin de estar en armonía a los requerimientos ciudadanos y por ende al cumplimiento de nuestras metas en el control fiscal</t>
  </si>
  <si>
    <t>1 Matriz de riesgo elaborada
1 Documento Generealidades elaborado (planeación estratégica)
1 Matriz de programación del PGA elaborada</t>
  </si>
  <si>
    <t>Modificaciones realizadas al PGA en la vigencia</t>
  </si>
  <si>
    <t>Nro. de auditoria del PGA  ejecutadas semestralmente / Total de auditorias programadas en el plan semestralmente</t>
  </si>
  <si>
    <t>DIRECCIÓN TÉCNICA DE CONTROL FISCAL Y DESPACHO DEL CONTRALOR</t>
  </si>
  <si>
    <t>1.8</t>
  </si>
  <si>
    <t xml:space="preserve">Articular el Control Interno con el Control Fiscal </t>
  </si>
  <si>
    <t>1  capacitación para cada vigencia</t>
  </si>
  <si>
    <t xml:space="preserve">Programación de talleres en los diversos campos de la actualización administrativa de las entidades territoriales </t>
  </si>
  <si>
    <t>cumplir con la capacitación de la articulación entre el control interno y el fiscal</t>
  </si>
  <si>
    <t>Números de capacitaciones realizadas sobre  el total de capacitaciones programadas  para cada vigencia</t>
  </si>
  <si>
    <t>Cumplir con la capacitación de la articulación entre el control interno y el fiscal</t>
  </si>
  <si>
    <t>CONTROL INTERNO, PLANEACIÓN Y DESPACHO DEL CONTRALOR</t>
  </si>
  <si>
    <t>1.9</t>
  </si>
  <si>
    <t>Establecer metodología para el control fiscal en las empresas  de servicios públicos y a las empresas de salud</t>
  </si>
  <si>
    <t>1 metodología para el control fiscal para las empresas de servicios públicos domiciliarios y 1metodologia para las ESE</t>
  </si>
  <si>
    <t>Evaluación de las metodologías determinadas por la AGR</t>
  </si>
  <si>
    <t>Revisión  de las metodologías existentes de servicios púbicos domiciliarios y de las ESE</t>
  </si>
  <si>
    <t>Metodo de control fiscal para ESPD ESE</t>
  </si>
  <si>
    <t>1 Documento metodológico implementado</t>
  </si>
  <si>
    <t>PLANEACIÓN Y DIRECCIÓN TÉCNICA DE CONTROL FISCAL</t>
  </si>
  <si>
    <t>1.10</t>
  </si>
  <si>
    <t>Gestionar un procedimiento para lograr un fenecimiento efectivo en la rendición de cuentas de los sujetos de control.</t>
  </si>
  <si>
    <t>Totalidad de sujetos de control con procesos de auditoria pendientes del fenecimiento en la rendición de cuentas en las vigencias anteriores al presente plan</t>
  </si>
  <si>
    <t xml:space="preserve">27 Informes con concepto de  fenecimiento o no fenecimiento  de cuentas en forma clara y concreta </t>
  </si>
  <si>
    <t>27 Informes  con el concepto de  fenecimiento o no fenecimiento de las rendiciones de cuentas</t>
  </si>
  <si>
    <t>% de Informes con el concepto de fenecimiento de las rendiciones de cuentas.</t>
  </si>
  <si>
    <t>No de informes   con Pronunciamiento del fenecimiento o no fenecimiento de cuentas
/
 Numero de informes con concepto de fenecimiento programados</t>
  </si>
  <si>
    <t>DIRECCIÓN TÉCNICA DE CONTROL FISCAL</t>
  </si>
  <si>
    <t>1.11</t>
  </si>
  <si>
    <t>Mejorar la gestión del proceso de responsabilidad fiscal a través  del proceso verbal</t>
  </si>
  <si>
    <t xml:space="preserve">Un proceso verbal por cada vigencia </t>
  </si>
  <si>
    <t>Hallazgos fiscales con las connotaciones necesarias para su trámite en el proceso verbal</t>
  </si>
  <si>
    <t>Debida consolidación de un proceso fiscal determinado en un hallazgo contundente.</t>
  </si>
  <si>
    <t>Cumplir con el inicio de procesos orales de responsabilidad fiscal</t>
  </si>
  <si>
    <t>Nro. de audiencias realizadas con procesos verbales / Total de audiencias  proyectados bajo la modalidad de oralidad</t>
  </si>
  <si>
    <t>RESPONSABILIDAD FISCAL</t>
  </si>
  <si>
    <t>1.12</t>
  </si>
  <si>
    <t>Ajustar el manual de jurisdicción coactiva conforme a las nuevas disposiciones</t>
  </si>
  <si>
    <t>Un Manual de jurisdicción coactiva actualizado</t>
  </si>
  <si>
    <t>Actualizar el manual de jurisdicción coactiva conforme a las nuevas disposiciones del acto legislativo de reforma del control fiscal</t>
  </si>
  <si>
    <t xml:space="preserve"> manual de jurisdicción coactiva actualizado</t>
  </si>
  <si>
    <t>1 manual de jurisdicción coactivo actualizado con el nuevo acto legislativo de la reforma de control fiscal</t>
  </si>
  <si>
    <t>DIRECCIÓN ADMINISTRATIVA</t>
  </si>
  <si>
    <t>1.13</t>
  </si>
  <si>
    <t>Realizar un informe consolidado del resultado estadísticos del ejercicio del control fiscal semestralmente</t>
  </si>
  <si>
    <t>4 informes consolidados de los hallazgos en las vigencias 2020 y 2021</t>
  </si>
  <si>
    <t>Un informe consolidado con los resultado de los hallazgos identificados semestralmente</t>
  </si>
  <si>
    <t>Consolidar la información de resultado de hallazgos fiscales para la  publicación en página web de la entidad</t>
  </si>
  <si>
    <t xml:space="preserve">No informes estadístico consolidados </t>
  </si>
  <si>
    <t xml:space="preserve">informe estadístico consolidado con resultados de auditoria semestral ejecutados </t>
  </si>
  <si>
    <t>1.14</t>
  </si>
  <si>
    <t xml:space="preserve">Participar en el  comité de control interno departamental que facilite un punto de articulación  con el control fiscal </t>
  </si>
  <si>
    <t>Fomentar que El Comité Asesor de Control Interno Departamental programe reuniones en cada vigencia conforme lo indica el Decreto 1499 de 2017</t>
  </si>
  <si>
    <t xml:space="preserve">Determinar las diferentes instancias y posibilidades en la generación de instrumentos que faciliten un control interno más viables a las organizaciones y debidamente articulado con el control fiscal </t>
  </si>
  <si>
    <t>Participar activamente en el comité de auditoria con instrumentos que faciliten la actividad de control fiscal en el comité de auditoria departamental</t>
  </si>
  <si>
    <t>Nro. de participaciones en el comité de auditoria departamental</t>
  </si>
  <si>
    <t>Nro. participaciones en el comité de auditoria departamental / Total de reuniones programadas</t>
  </si>
  <si>
    <t>CONTROL INTERNO Y DESPACHO DEL CONTRALOR</t>
  </si>
  <si>
    <t>1.15</t>
  </si>
  <si>
    <t xml:space="preserve">articular los modelos de gestión de riesgos de las entidades sujetas de control como elemento integrador del proceso auditor.
</t>
  </si>
  <si>
    <t>Articular los modelos de gestión de riesgos de las entidades sujetas de control, como elemento integrador del proceso auditor.</t>
  </si>
  <si>
    <t>Analizar e integrar los riesgos de las entidades sujetas de control como insumo para llevar a cabo el proceso auditor</t>
  </si>
  <si>
    <t>Riesgos y controles de las entidades sujetas de control actualizados.</t>
  </si>
  <si>
    <t>No de sujetos de control con riesgos analizados</t>
  </si>
  <si>
    <t>no de sujetos con riesgos analizados sobre total de sujetos de control</t>
  </si>
  <si>
    <t>FORTALECIMIENTO INSTITUCIONAL</t>
  </si>
  <si>
    <t>2.1</t>
  </si>
  <si>
    <t>Implementar sistemas de información en los procesos misionales, así como plataformas tecnológicas para el control fiscal, con un recurso humano capacitado y con las competencias requeridas para afrontar los nuevos retos del control fiscal a través de la auditoria continua</t>
  </si>
  <si>
    <t xml:space="preserve">Programar un  mantenimiento del Hardware de la entidad </t>
  </si>
  <si>
    <t xml:space="preserve"> mantenimiento  del hardware de la entidad  ejecutado en un  100%  en las vigencias 2020-2021</t>
  </si>
  <si>
    <t>Contrato de mantenimiento al Hardware de la entidad  o para las siguientes vigencias 2020 y 2021</t>
  </si>
  <si>
    <t>Identificación del Hardware que requiere mantenimiento</t>
  </si>
  <si>
    <t>Cumplimiento del manteniendo del hardware de la CGQ</t>
  </si>
  <si>
    <t>Nro. De equipos tecnológicos a los que se realizo actualización y mantenimiento / Total de equipos existentes</t>
  </si>
  <si>
    <t>2.2</t>
  </si>
  <si>
    <t>Hacer uso de la Tics para divulgar las campañas de capacitación, eventos y resultados de la función fiscalizadora de la entidad.</t>
  </si>
  <si>
    <t>Promoción de participación de consulta a la pagina web de la contraloría a través de las redes sociales</t>
  </si>
  <si>
    <t>Verifica la calificación de participación de los documentos publicados en la pagina web de la entidad</t>
  </si>
  <si>
    <t>Verificar la percepción de los usuarios de la pagina web a través del link de feedback de la misma</t>
  </si>
  <si>
    <t>No feedback de usuarios de la información de la pagina web  con la calificación positiva</t>
  </si>
  <si>
    <t>No de feedback de usuarios con calificación positiva frente al total e feedback recibido.</t>
  </si>
  <si>
    <t>PLANEACIÓN</t>
  </si>
  <si>
    <t>2.3</t>
  </si>
  <si>
    <t xml:space="preserve">Programar capacitaciones en temas Tics que permitan realizar un mejor control fiscal en las diferentes plataformas con información relevante para la gestión fiscal </t>
  </si>
  <si>
    <t>2 de capacitaciones especiales realizadas en cada vigencia como mínimo</t>
  </si>
  <si>
    <t>programar las capacitaciones a todo el  equipo de la auditoria en las diferentes fuentes de informaciones en los diversos sistemas de información relacionados a los temas de las entidades territoriales</t>
  </si>
  <si>
    <t xml:space="preserve">realización de capacitaciones programadas en temas tics </t>
  </si>
  <si>
    <t>cumplimiento de capacitaciones en temas TICS</t>
  </si>
  <si>
    <t>Nro. de capacitaciones realizadas en el semestre frente al total de capacitaciones programadas en el semestre</t>
  </si>
  <si>
    <t>2.4</t>
  </si>
  <si>
    <t>Capacitar a los funcionarios de la contraloría en el fortalecimiento institucional referente a los temas de control interno, MECI</t>
  </si>
  <si>
    <t>Realizar las capacitaciones en temas de control interno</t>
  </si>
  <si>
    <t xml:space="preserve">Programar las capacitaciones en los temas de control interno y sus modificaciones
</t>
  </si>
  <si>
    <t xml:space="preserve">Capacitaciones en Control Interno </t>
  </si>
  <si>
    <t>Nro. de capacitaciones realizadas  sobre el total de capacitaciones programadas</t>
  </si>
  <si>
    <t>CONTROL INTERNO</t>
  </si>
  <si>
    <t>2.5</t>
  </si>
  <si>
    <t>Certificación del sistema de gestión de calidad</t>
  </si>
  <si>
    <t>Certificar a la Contraloría General del Quindío en la vigencia 2020 y 2021</t>
  </si>
  <si>
    <t>Actualización de procedimientos de acuerdo con la reglamentación del nuevo acto legislativo para el control fiscal y certificar en gestión de calidad.</t>
  </si>
  <si>
    <t>Procedimientos revisados, ajustados o nuevos implementados y certificados hasta la vigencia de 2021.</t>
  </si>
  <si>
    <t>Nro. de procedimientos ajustados y nuevos en  la  vigencia</t>
  </si>
  <si>
    <t>Numero total . Procedimientos ajustados en la vigencia</t>
  </si>
  <si>
    <t>2.6</t>
  </si>
  <si>
    <t>Implementar un sistema de gestión documental</t>
  </si>
  <si>
    <t>sistema de gestión documental proyectado e implementado</t>
  </si>
  <si>
    <t>Verificación de los sistemas de gestión documental pertinentes a nuestro ejercicio de control fiscal</t>
  </si>
  <si>
    <t>Proceso de contratación del sistema de gestión documental.</t>
  </si>
  <si>
    <t>sistema de gestión documental implementado</t>
  </si>
  <si>
    <t>un sistema de gestión documental implementado y operando</t>
  </si>
  <si>
    <t>2.7</t>
  </si>
  <si>
    <t>Mantenimiento al sistema xenco en apertura y cierres contables</t>
  </si>
  <si>
    <t>1 sistema financiero y contable xenco operando en optimas condiciones</t>
  </si>
  <si>
    <t xml:space="preserve">Adecuación en el sistema contable en lo que se requiera para apertura y cierre contable y nuevas </t>
  </si>
  <si>
    <t>Contabilización de registros contables en el sistema xenco</t>
  </si>
  <si>
    <t>cumplimiento de mantenimiento al sistema xenco</t>
  </si>
  <si>
    <t>no de soportes ejecutados / el total de soportes programados</t>
  </si>
  <si>
    <t>2.8</t>
  </si>
  <si>
    <t>Implementar el sistema de audiencias verbales en los procesos de responsabilidad fiscal</t>
  </si>
  <si>
    <t>Contar con una sala con los elementos necesarios para adelantar los procesos de responsabilidad fiscal oral</t>
  </si>
  <si>
    <t>Sala implementada para los procesos de oralidad</t>
  </si>
  <si>
    <t>Gestionar los recursos físicos y financieros para la adecuación de la sala de oralidad</t>
  </si>
  <si>
    <t>Cumplimiento de proyecto de reestructuración administrativa</t>
  </si>
  <si>
    <t>Sala de oralidad con los elementos para ejecutar los procesos de responsabilidad fiscal verbal</t>
  </si>
  <si>
    <t>DIRECCIÓN ADMINISTRATIVA Y RESPONSABILIDAD FISCAL</t>
  </si>
  <si>
    <t>2.9</t>
  </si>
  <si>
    <t>Elaborar un plan anual de capacitación que responda a nuestra visión</t>
  </si>
  <si>
    <t>Un Plan Anual de Capacitación para la vigencia 2021 y 2021</t>
  </si>
  <si>
    <t>Un Plan Anual de Capacitación  elaborado en concursos con los servidores públicos de la entidad que responda a los perfiles existentes en la respectiva planta</t>
  </si>
  <si>
    <t xml:space="preserve">Plan de capacitación planeado y programado y ejecutado </t>
  </si>
  <si>
    <t>Cumplimiento del plan de capacitaciones</t>
  </si>
  <si>
    <t>Nro. de capacitaciones realizadas en el semestre / Nro. total de capacitaciones proyectadas en cada semestres</t>
  </si>
  <si>
    <t xml:space="preserve">DIRECCIÓN ADMINISTRATIVA </t>
  </si>
  <si>
    <t>2.10</t>
  </si>
  <si>
    <t>Elaborar el plan anual de Bienestar Laboral</t>
  </si>
  <si>
    <t>Un plan Anual de Bienestar Laboral para la vigencias 2020 y 2021</t>
  </si>
  <si>
    <t>Un Plan Anual que permita incentivar a los servidores públicos de la entidad en armonía a lo dispuesto en la ley</t>
  </si>
  <si>
    <t>El Plan Anual de Bienestar Laboral,  comprenderá todos los lineamientos legales como los presupuestales con que cuenta la entidad</t>
  </si>
  <si>
    <t>Cumplimiento del plan de bienestar</t>
  </si>
  <si>
    <t>Nro. de actividades realizadas de bienestar laboral cumplidas en semestre con relación al total de actividades proyectadas en el semestre</t>
  </si>
  <si>
    <t>2.11</t>
  </si>
  <si>
    <t>Implementar un Sistema de Seguridad Social y Salud en la Contraloría General del Quindío</t>
  </si>
  <si>
    <t>Un sistema de Seguridad Social y Salud para los servidores públicos de la Contraloría</t>
  </si>
  <si>
    <t>Determinar los aspectos esenciales en materia  de seguridad y salud en el trabajo</t>
  </si>
  <si>
    <t>Programar las actividades de seguridad y salud en el trabajo</t>
  </si>
  <si>
    <t>Cumplimiento del decreto 2106 de 2019</t>
  </si>
  <si>
    <t>2.12</t>
  </si>
  <si>
    <t>Revisar el  mapa de riesgos para la entidad</t>
  </si>
  <si>
    <t>Actualizar el  Mapa de Riesgo para el 2020 y 2021</t>
  </si>
  <si>
    <t>Analizar  los riesgos definidos  en los diferentes procesos misionales y de apoyo de  la entidad</t>
  </si>
  <si>
    <t xml:space="preserve"> los riesgos y controles de los diferentes procesos de la entidad Actualizados </t>
  </si>
  <si>
    <t>Riesgos actualizados</t>
  </si>
  <si>
    <t>Nro. de riesgos actualizados por proceso en el mapa de riesgos institucional</t>
  </si>
  <si>
    <t>2.13</t>
  </si>
  <si>
    <t>Actualizar la política jurídica de prevención relacionada con el daño antijurídico frente a las nuevas disposiciones de la reforma del control fiscal</t>
  </si>
  <si>
    <t xml:space="preserve">1 política de prevención del daño antijurídico actualizada </t>
  </si>
  <si>
    <t>actualizar los temas que se integran a la política de prevención del daño antijurídico conforme a la nueva reforma del control fiscal</t>
  </si>
  <si>
    <t>Actualizar la política del daño antijurídico</t>
  </si>
  <si>
    <t>Política del daño antijurídico actualizada</t>
  </si>
  <si>
    <t xml:space="preserve">Nro. Temas actualizados en la política del daño antijurídico </t>
  </si>
  <si>
    <t>2.14</t>
  </si>
  <si>
    <t>Presentar el plan anual de adquisiciones y servicios en cada vigencia</t>
  </si>
  <si>
    <t>Planear y presentar el plan anual de adquisiciones en cada vigencia</t>
  </si>
  <si>
    <t>Programar las adquisiciones de bienes y servicios para cada vigencia</t>
  </si>
  <si>
    <t>registro de planeación de adquisición de bienes y servicios y sus modificaciones en cada vigencia</t>
  </si>
  <si>
    <t xml:space="preserve">cumplimiento del PAA </t>
  </si>
  <si>
    <t>No de modificaciones realizadas al plan de anual de adquisiciones realizadas en el semestre</t>
  </si>
  <si>
    <t>2.15</t>
  </si>
  <si>
    <t>Insuficiencia de capacidad de megas de internet en toda la contraloría</t>
  </si>
  <si>
    <t>Mejoramiento del servicio de internet</t>
  </si>
  <si>
    <t>200 megas de internet</t>
  </si>
  <si>
    <t>Una red de internet funcionando al máximo con una buena capacidad de megas</t>
  </si>
  <si>
    <t>una red de internet potencializada en conectividad</t>
  </si>
  <si>
    <t>cumplimiento del red de internet</t>
  </si>
  <si>
    <t>No de megas contratadas sobre el numero de megas proyectadas</t>
  </si>
  <si>
    <t>2.16</t>
  </si>
  <si>
    <t>Cumplir con la política de gobierno digital  de MIPG II</t>
  </si>
  <si>
    <t>Cumplir con los lineamientos de la política de gobierno digital para cada una de las vigencias</t>
  </si>
  <si>
    <t>Proyectos de mejoramiento de la política de gobierno digital como seguridad de la información, formulación de indicadores, mejoramiento de tramites</t>
  </si>
  <si>
    <t>Cumplimiento de los lineamientos de la política digital planeadas para cada vigencia en el PETI</t>
  </si>
  <si>
    <t>Cumplimiento de la política de gobierno digital</t>
  </si>
  <si>
    <t>No de lineamientos de la política cumplidas en su totalidad en el semestre sobre el total de lineamientos de la política de gobierno digital</t>
  </si>
  <si>
    <t>2.17</t>
  </si>
  <si>
    <t>Control de los Recurso Financieros 2020-2021</t>
  </si>
  <si>
    <t>Verificar el cumplimiento de la programación anual de los recursos financieros de la CGQ</t>
  </si>
  <si>
    <t>Seguimientos mensuales</t>
  </si>
  <si>
    <t xml:space="preserve"> Consolidación de los seguimientos a los recursos mensuales</t>
  </si>
  <si>
    <t>Cumplimiento en el seguimiento de los recursos</t>
  </si>
  <si>
    <t xml:space="preserve">Número de seguimientos programados/Número de seguimientos ejecutados
</t>
  </si>
  <si>
    <t>2.18</t>
  </si>
  <si>
    <t>Estados, reportes, Informes</t>
  </si>
  <si>
    <t>Cumplir con las obligaciones ante los usuarios de la información contable pública conforme lo establece el régimen de Contabilidad Pública</t>
  </si>
  <si>
    <t>Reportes mensuales</t>
  </si>
  <si>
    <t xml:space="preserve"> Consolidación de los Estados - informes y reportes</t>
  </si>
  <si>
    <t xml:space="preserve">Cumplimiento en la presentación de  los estados financieros, reporte e informes </t>
  </si>
  <si>
    <t xml:space="preserve">Número de Estados financieros, reportes e informes programados/ número de estados financieros, reportes e informes presentados
</t>
  </si>
  <si>
    <t>2.19</t>
  </si>
  <si>
    <t>Obligación de la Presentación de la Información Exógena a la DIAN</t>
  </si>
  <si>
    <t>Cumplir con las obligaciones  tributarias ante los usuarios de la información contable pública conforme lo establece el régimen de Contabilidad Pública y el estatuto Tributario</t>
  </si>
  <si>
    <t xml:space="preserve"> Consolidación de los reportes tributarios</t>
  </si>
  <si>
    <t>Cumplimiento en la presentación de  la información tributaria</t>
  </si>
  <si>
    <t xml:space="preserve">Número de reportes  programados/ número de  reportes  presentados
</t>
  </si>
  <si>
    <t>2.20</t>
  </si>
  <si>
    <t>Transferencias de seguridad Social</t>
  </si>
  <si>
    <t xml:space="preserve">Cumplir con las obligaciones  de seguridad social y parafiscales </t>
  </si>
  <si>
    <t xml:space="preserve"> Consolidación de los reportes en seguridad social y parafiscales</t>
  </si>
  <si>
    <t>Cumplimiento en la presentación de  la información en plataforma  SOI-PILA</t>
  </si>
  <si>
    <t>2.21</t>
  </si>
  <si>
    <t xml:space="preserve">adelantar la certificación del sistema de gestión de la calidad de la Contraloría General del Quindío con la norma ISO 9000:2015
adelantar la certificación del sistema de gestión de la calidad de la Contraloría General del Quindío con la norma ISO 9000:2015
</t>
  </si>
  <si>
    <t>Realizar la auditoría externa al sistema de gestión de la calidad para lograr la certificación de la Contraloría General del Quindío.</t>
  </si>
  <si>
    <t xml:space="preserve">Revisar ajustar el sistema de gestión de la calidad conforme a los requerimientos de la norma ISO 9000.2015 </t>
  </si>
  <si>
    <t>actividades de los procesos para ajustar el sistema de gestión de la calidad</t>
  </si>
  <si>
    <t>certificación del sistema</t>
  </si>
  <si>
    <t xml:space="preserve">numero de procedimientos y docuemntos actualizados del sistema </t>
  </si>
  <si>
    <t>2.22</t>
  </si>
  <si>
    <t xml:space="preserve">Con el propósito de cumplir la política y los objetivos de calidad de la entidad es necesario adelantar una reestructuración administrativa orientada a el cumplimiento de la función de auditoria continua y la incorporación de metodologías ágiles.
</t>
  </si>
  <si>
    <t>realizada acorde con los nuevos retos del control fiscal en Colombia</t>
  </si>
  <si>
    <t>Procesos misionales reforzados con perfiles profesionales acordes al reto para adelantar la auditoria continua.</t>
  </si>
  <si>
    <t>Tramites de ley para realizar la reestructuración administrativa</t>
  </si>
  <si>
    <t>Planta de reestructurada</t>
  </si>
  <si>
    <t>No de perfiles reforzados en la entidad</t>
  </si>
  <si>
    <t>2.23</t>
  </si>
  <si>
    <t>Necesidad de un modelo de auditoria continua para ejercer la vigilancia en fiscal en tiempo real</t>
  </si>
  <si>
    <t>implementacion de la primera fase del modelo de auditoria continua</t>
  </si>
  <si>
    <t>Metodologia de auditoria continua</t>
  </si>
  <si>
    <t>Base normativa del modelo
impulsores
metodologia
tecnologias habilitadoras</t>
  </si>
  <si>
    <t>metodologia implementada</t>
  </si>
  <si>
    <t>No de etapas ejeuctadas/ total de etapas programadas</t>
  </si>
  <si>
    <t>TOTAL RECURSOS</t>
  </si>
  <si>
    <t>TOTAL PESO NETO</t>
  </si>
  <si>
    <t>3.</t>
  </si>
  <si>
    <t>3.1</t>
  </si>
  <si>
    <t>Realizar acciones fiscales que determinen la importancia del medio ambiente en nuestro departamento, fomentando la participación de todos los entes públicos y privados en la preservación del capital natural, generando con ello responsabilidades de conformidad con la ley 42 de 1.993 en la protección de la diversidad e integridad del ambiente garantizando a que todas las personas puedan gozar de un ambiente sano.</t>
  </si>
  <si>
    <t>Aplicación de la guia metodologica para realizar el control fiscal ambiental en las auditorias regulares o especiales</t>
  </si>
  <si>
    <t xml:space="preserve"> Guia metodologica de control ambiental implementada en:  6 municipios con un control fiscal ambiental aplicado vigencia 2020 
5 municipios con un control fiscal ambiental aplicado vigencia 2021</t>
  </si>
  <si>
    <t>Análisis de los temas a incluir en el instructivo metodológico y la realización de las auditorias en el control fiscal ambiental</t>
  </si>
  <si>
    <t>Actuaciones de control fiscal con componente ambiental</t>
  </si>
  <si>
    <t>No. de actuaciones de control fiscal con componente ambiental realizadas
/
No. de actuaciones de control fiscal con componente ambiental realizadas</t>
  </si>
  <si>
    <t>3.2</t>
  </si>
  <si>
    <t>Programar las capacitaciones especiales sobre el control fiscal con enfasis en los mecanismos de control social en temas de sostenibilidad ambiental</t>
  </si>
  <si>
    <t>2 capacitación programada  en control fiscal ambiental a los diferentes grupos de interes como veedurias ciudadanas, comunidades organizadas en los municipios del Quindio para las vigencias 2020 y 2021</t>
  </si>
  <si>
    <t>2 capacitaciones realizadas en el control fiscal con enfasis en control social ambiental en todos los municipios del Departamento.</t>
  </si>
  <si>
    <t>Programar las capacitaciones con entes de control fiscal ambiental con la Contraloría General de la Nación, Ministerio de Medio Ambiente para las vigencias 2020 y 2021</t>
  </si>
  <si>
    <t>% de capacitaciones  realizada en control fiscal ambiental</t>
  </si>
  <si>
    <t xml:space="preserve">No. de capacitaciones  realizada en control fiscal ambiental 
 / 
No. capacitaciones programadas </t>
  </si>
  <si>
    <t>DIRECCIÓN TECNICA DE CONTROL FISCAL Y DESPACHO DEL CONTRALOR</t>
  </si>
  <si>
    <t>4.</t>
  </si>
  <si>
    <t>CONTROL DE GESTIÓN Y RESULTADOS ENFOCADO A SU IMPACTO EN LAS COMUNIDADES</t>
  </si>
  <si>
    <t>4.1</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</si>
  <si>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</si>
  <si>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Realizar un control fiscal a los planes de desarrollo  del departamento y de las entidades territoriales como los planes de acción de las diferentes entidades sometidas a nuestro control con el objeto de determinar  el cumplimiento  de ellos en razón al mejoramiento de calidad de vida de los habitantes.</t>
  </si>
  <si>
    <t>10 actuaciones de control fiscal con líneas de acción a la verificación del cumplimiento de las políticas públicas contempladas en los Planes de Desarrollo Departamental y Municipal y en los planes de acción de las entidades sujetas a nuestra control, en cumplimiento del control de gestión  y resultados establecidos en la ley 42 de 1.99</t>
  </si>
  <si>
    <t>10 seguimientos a los planes de desarrollo de los municipios en la vigencia</t>
  </si>
  <si>
    <t>Evaluar los componentes sociales que pretender beneficiar a la comunidad del Departamento del Quindío contemplados en los planes de Desarrollo</t>
  </si>
  <si>
    <t>Seguimiento a Planes de desarrollo en la vigencia.</t>
  </si>
  <si>
    <t>4.2</t>
  </si>
  <si>
    <t>Programar audiencias de trabajo con las comunidades para empoderarlos sobre la importancia del control fiscal en la evaluación de las políticas públicas determinadas por las autoridades locales</t>
  </si>
  <si>
    <t>2 audiencias de trabajo con las comunidades presentándoles las metas contempladas en los planes de Desarrollo Departamental y Municipal durante las vigencias 2020 y 2021</t>
  </si>
  <si>
    <t>1  programación de las respectivas audiencias en los municipios para cada vigencia</t>
  </si>
  <si>
    <t>Recepción de temas que las comunidades requieren de atención en las audiencias con el contralor</t>
  </si>
  <si>
    <t>Ejecucuion de Audiencias</t>
  </si>
  <si>
    <t>No de Audiencias realizadas
 /
 No de Audiencias programadas</t>
  </si>
  <si>
    <t>5.</t>
  </si>
  <si>
    <t>PARTICIPACIÓN CIUDADANA</t>
  </si>
  <si>
    <t>5.1</t>
  </si>
  <si>
    <t>Fortalecer el control social en temas de relacionados con la nueva reforma del control fiscal</t>
  </si>
  <si>
    <t>2 capacitaciones en la vigencia 2020 y 2 en la vigencia 2021 relacionados con la nueva reforma control fiscal</t>
  </si>
  <si>
    <t>Programación de capacitaciones a comunidad general</t>
  </si>
  <si>
    <t>Cronograma de capacitación con la nueva reforma del control fiscal</t>
  </si>
  <si>
    <t>Cumplimiento de capacitaciones con comunidades en la nueva reforma de control fiscal</t>
  </si>
  <si>
    <t>Nro. de capacitaciones en control fiscal  realizadas en el semestre  /  Total de capacitaciones programadas en el semestre en control fiscal</t>
  </si>
  <si>
    <t>DESPACHO DEL CONTRALOR Y DIRECCIÓN TÉCNICA DE CONTROL FISCAL- PARTICIPACIÓN CIUDADANA</t>
  </si>
  <si>
    <t>5.3</t>
  </si>
  <si>
    <t>Elaborar un plan de participación ciudadana que contemple las diferentes actuaciones donde la comunidad sea eje central del control fiscal  acorde con lo dispuesto en la ley 1757 del 2015 fortaleciendo por ende lo mecanismos de participación ciudadana</t>
  </si>
  <si>
    <t>Un plan de participación ciudadana para la vigencia 2020 y 2021</t>
  </si>
  <si>
    <t>Programar  y planear el plan de participación ciudadana para cada vigencia</t>
  </si>
  <si>
    <t>Acciones realizadas para gestionar y cumplir el plan de participación ciudadana</t>
  </si>
  <si>
    <t>Cumplimiento de mesas del plan de participación ciudadana</t>
  </si>
  <si>
    <t>No de actividades ejecutadas en el plan de participación ciudadana en el semestre / total de actividades programadas en el semestre</t>
  </si>
  <si>
    <t>5.4</t>
  </si>
  <si>
    <t>Incentivar la participación educativa no solo en colegios sino en universidades de la importancia del control fiscal en nuestro departamento</t>
  </si>
  <si>
    <t>Continuar con la figura de contralor estudiantil y desarrollar espacios de participación e integración de la figura de contralor estudiantil en el departamento del Quindío</t>
  </si>
  <si>
    <t>Elaborar en consenso con la Secretaria de Educación Departamental la disponibilidad de generación de espacios en los que se logre la participación efectiva del contralor estudiantil al igual que en las universidades en las materias que les interese por ejemplo  en contratación pública</t>
  </si>
  <si>
    <t>Continuar con el trabajo realizado del contralor estudiantil en las instituciones educativas que faltan por instituir la figura del contralor</t>
  </si>
  <si>
    <t xml:space="preserve"> instituciones educativas con certificación de contralor estudiantil en las vigencias 2020-2021</t>
  </si>
  <si>
    <t>Nro. Instituciones  con la certificación de contralor estudiantil en cada vigencia</t>
  </si>
  <si>
    <t>Nro. mesas de trabajo realizadas</t>
  </si>
  <si>
    <t>Nro. de capacitaciones realizadas a los sujetos de control en el semestre  / Total de capacitaciones programadas en el semestre</t>
  </si>
  <si>
    <t xml:space="preserve">revisar las nuevas disposiciones de la reforma de control fiscal en los temas de jurisdicción coactiva </t>
  </si>
  <si>
    <t>1 capacitación en MECI en lo relacionado a las nuevas modificaciones en la norma</t>
  </si>
  <si>
    <t>Nro. de actividades realizadas para cumplir con el sistema de seguridad social  y salud en el semestre sobre el total de actividades programadas</t>
  </si>
  <si>
    <r>
      <t xml:space="preserve">CONTRALORÍA GENERAL DEL QUINDÍO
</t>
    </r>
    <r>
      <rPr>
        <b/>
        <sz val="9"/>
        <color rgb="FF000000"/>
        <rFont val="Arial"/>
        <family val="2"/>
      </rPr>
      <t>Armenia, Quindío - República de Colombia</t>
    </r>
    <r>
      <rPr>
        <b/>
        <u/>
        <sz val="9"/>
        <color rgb="FF000000"/>
        <rFont val="Arial"/>
        <family val="2"/>
      </rPr>
      <t xml:space="preserve">
</t>
    </r>
    <r>
      <rPr>
        <b/>
        <sz val="9"/>
        <color rgb="FF000000"/>
        <rFont val="Arial"/>
        <family val="2"/>
      </rPr>
      <t>TABLA #1 MATRIZ PLAN DE ACCIÓN</t>
    </r>
  </si>
  <si>
    <r>
      <t xml:space="preserve"> </t>
    </r>
    <r>
      <rPr>
        <sz val="9"/>
        <color rgb="FF000000"/>
        <rFont val="Arial"/>
        <family val="2"/>
      </rPr>
      <t>Actuaciones de control fiscal con seguimiento planes programas y proyectos de los municipios
/
Actuaciones de control fiscal con seguimiento planes programas y programadas</t>
    </r>
  </si>
  <si>
    <t>4 Actuaciones de control fiscal con componente ambiental</t>
  </si>
  <si>
    <t>EVALUACIÓN Y SEGUIMIENTO 
POR PERIODOS TRIMESTRALES - VIGENCIA 2020</t>
  </si>
  <si>
    <t>3 trimestre ( julio a septiembre)</t>
  </si>
  <si>
    <t>4 trimestre (octubre a diciembre)</t>
  </si>
  <si>
    <t>SUBTOTAL</t>
  </si>
  <si>
    <t>MISIONAL</t>
  </si>
  <si>
    <t>ADMINIST. Y FINANCIRO</t>
  </si>
  <si>
    <t>ESTRATEGICO</t>
  </si>
  <si>
    <t>SEGUIMIENTO Y EVALUACIÓN</t>
  </si>
  <si>
    <t>DIRECCIÒN TECNICA Y PLANEACIÓN</t>
  </si>
  <si>
    <t>ADMINISTRATIVO Y FINANCIERO</t>
  </si>
  <si>
    <t>PLANEACIÓN   Y
  OFICINA CONTROL INTERNO</t>
  </si>
  <si>
    <t xml:space="preserve">GESTIÓN GERENCIAL CONTRALOR  Y
PLANEACIÓN </t>
  </si>
  <si>
    <t xml:space="preserve">ESTRATEGICO
</t>
  </si>
  <si>
    <t xml:space="preserve">MISIONAL
</t>
  </si>
  <si>
    <t xml:space="preserve">
SEGUIMIENTO Y EVALUACIÓN       </t>
  </si>
  <si>
    <t>DIR.ADMINISTRATIVA Y PLANEACIÓN</t>
  </si>
  <si>
    <t>ADMINSTRATIVO Y FINANCIERO</t>
  </si>
  <si>
    <t>EVALUACION Y SEGUIMIENTO</t>
  </si>
  <si>
    <t>PLANEACION Y OFICINA CONTROL INTERNO</t>
  </si>
  <si>
    <t>ESTRATÉGICO</t>
  </si>
  <si>
    <t>CONTRALOR Y DIR. ADMINISTRATIVO Y FINANCIERO</t>
  </si>
  <si>
    <t>DESPACHO CONTRLOR</t>
  </si>
  <si>
    <t>DIRECTOR TECNICO CONTROL FISCAL</t>
  </si>
  <si>
    <t>DESPACHO CONTRALOR; DIR.TÉCNICO CONTROL FISCAL Y DIR. ADMINISTR. Y FINANCIERO</t>
  </si>
  <si>
    <t>DIR. TÉCNICO CONTROL FISCAL</t>
  </si>
  <si>
    <t>DIRECTOR TECNICO CONTROL FISCAL  Y PLANEACIÓN</t>
  </si>
  <si>
    <t xml:space="preserve"> DESPACHO DEL CONTRALOR Y DIR. TÉCNICO CONTROL FISCAL</t>
  </si>
  <si>
    <t xml:space="preserve">
PROCESO
(MAPA DE)</t>
  </si>
  <si>
    <t>LÍNEA ESTRATEGICA</t>
  </si>
  <si>
    <t>Definitivo</t>
  </si>
  <si>
    <t>Ejecutado</t>
  </si>
  <si>
    <t>Vigilancia Fiscal</t>
  </si>
  <si>
    <t>Fortalecimiento institucional</t>
  </si>
  <si>
    <t>Compromiso en la Sostenibilidad Ambiental</t>
  </si>
  <si>
    <t>Participación Ciudadana</t>
  </si>
  <si>
    <t>Control Gestión Enfocado enel impacto en las Comunidades</t>
  </si>
  <si>
    <t>N° DE
 META</t>
  </si>
  <si>
    <t>N° DE META</t>
  </si>
  <si>
    <t>PROMEDIO SIMPLE LINEAS ESTRATÉGICAS</t>
  </si>
  <si>
    <t>PROMEDIO POR PESO</t>
  </si>
  <si>
    <t>% 
ACUMULADO</t>
  </si>
  <si>
    <r>
      <t>Las acciones de control realizadas y terminadas en el tercer trimestre suman 16 y corresponden a las siguientes:
*</t>
    </r>
    <r>
      <rPr>
        <b/>
        <sz val="9"/>
        <color rgb="FF000000"/>
        <rFont val="Arial"/>
        <family val="2"/>
      </rPr>
      <t>Auditoría especial</t>
    </r>
    <r>
      <rPr>
        <sz val="9"/>
        <color rgb="FF000000"/>
        <rFont val="Arial"/>
        <family val="2"/>
      </rPr>
      <t xml:space="preserve"> :</t>
    </r>
    <r>
      <rPr>
        <b/>
        <sz val="9"/>
        <color rgb="FF000000"/>
        <rFont val="Arial"/>
        <family val="2"/>
      </rPr>
      <t xml:space="preserve"> </t>
    </r>
    <r>
      <rPr>
        <b/>
        <sz val="9"/>
        <color rgb="FF0070C0"/>
        <rFont val="Arial"/>
        <family val="2"/>
      </rPr>
      <t>3</t>
    </r>
    <r>
      <rPr>
        <sz val="9"/>
        <color rgb="FF0070C0"/>
        <rFont val="Arial"/>
        <family val="2"/>
      </rPr>
      <t xml:space="preserve"> </t>
    </r>
    <r>
      <rPr>
        <sz val="9"/>
        <color rgb="FF000000"/>
        <rFont val="Arial"/>
        <family val="2"/>
      </rPr>
      <t>(Concejos Salento y Circasia, Nepsa y Multipropósito).
*</t>
    </r>
    <r>
      <rPr>
        <b/>
        <sz val="9"/>
        <color rgb="FF000000"/>
        <rFont val="Arial"/>
        <family val="2"/>
      </rPr>
      <t>Auditoría regulares:</t>
    </r>
    <r>
      <rPr>
        <sz val="9"/>
        <color rgb="FF000000"/>
        <rFont val="Arial"/>
        <family val="2"/>
      </rPr>
      <t xml:space="preserve"> </t>
    </r>
    <r>
      <rPr>
        <b/>
        <sz val="9"/>
        <color rgb="FF0070C0"/>
        <rFont val="Arial"/>
        <family val="2"/>
      </rPr>
      <t>8</t>
    </r>
    <r>
      <rPr>
        <sz val="9"/>
        <color rgb="FF000000"/>
        <rFont val="Arial"/>
        <family val="2"/>
      </rPr>
      <t xml:space="preserve">  (Filandia, La Tebaida, Circasia,  La Misericordia de Calarcá, San Vicente Paul de Circasia,  Empresas públicas del Quindío,  Hospital Mental de Filandia e IDTQ).
</t>
    </r>
    <r>
      <rPr>
        <b/>
        <sz val="9"/>
        <color rgb="FF000000"/>
        <rFont val="Arial"/>
        <family val="2"/>
      </rPr>
      <t>*Actuaciones especiales:</t>
    </r>
    <r>
      <rPr>
        <sz val="9"/>
        <color rgb="FF000000"/>
        <rFont val="Arial"/>
        <family val="2"/>
      </rPr>
      <t xml:space="preserve"> </t>
    </r>
    <r>
      <rPr>
        <b/>
        <sz val="9"/>
        <color rgb="FF0070C0"/>
        <rFont val="Arial"/>
        <family val="2"/>
      </rPr>
      <t xml:space="preserve"> 3</t>
    </r>
    <r>
      <rPr>
        <sz val="9"/>
        <color rgb="FF000000"/>
        <rFont val="Arial"/>
        <family val="2"/>
      </rPr>
      <t xml:space="preserve"> (Departamento del Quindío - Situación Fiscal ; Departamento del Quindío - Caja Menor;  Municipios de La Tebaida, Quimbaya y Calarcá - Personerías).
</t>
    </r>
    <r>
      <rPr>
        <b/>
        <sz val="9"/>
        <color rgb="FF000000"/>
        <rFont val="Arial"/>
        <family val="2"/>
      </rPr>
      <t>*Informes Macro</t>
    </r>
    <r>
      <rPr>
        <sz val="9"/>
        <color rgb="FF000000"/>
        <rFont val="Arial"/>
        <family val="2"/>
      </rPr>
      <t xml:space="preserve">:  </t>
    </r>
    <r>
      <rPr>
        <b/>
        <sz val="9"/>
        <color rgb="FF0070C0"/>
        <rFont val="Arial"/>
        <family val="2"/>
      </rPr>
      <t>2</t>
    </r>
    <r>
      <rPr>
        <sz val="9"/>
        <color rgb="FF000000"/>
        <rFont val="Arial"/>
        <family val="2"/>
      </rPr>
      <t xml:space="preserve"> (informe fiscal y financiero e informe macroambiental).
Al 30 de septiembre de 2020, tenemos programadas 40 acciones de control, por tanto el indicador para este trimestre es:  16 acciones de control  realizadas en el trimestre / 40 acciones de control programadas.
En los trimestres anteriores se realizaron 9 acciones de control ,  compuestas por 6 auditorías regulares, 2 auditroías exprés, 1 auditoría especial . 
Así las cosas,  el indicador acumulado al 30 de septiembre es: 25 acciones de control realizadas/ 40 acciones de control programadas., que al inicio al año eran 30.
</t>
    </r>
  </si>
  <si>
    <t>La Oficina de responsabilidad Fiscal tiene como meta entregar dos (2) informes anuales, uno en cada semestre, al Señor Contralor, razón por la cual el próximo informe se entregara al finalizar el año, dado que el primero infrome se entregó en el momento en que se posesionó el nuevo contralor.  (observacion de Omar)</t>
  </si>
  <si>
    <t>4 informes con los resultado de las mesas de trabajo realizadas con las diferentes instancias de control en el depto. Quindío donde se evidencia los temas de control fiscal registrados con sus respectivos criterios de interpretación de las normas.</t>
  </si>
  <si>
    <t>El Contralor Departamental ha participado directamente en 8 reuniones del Comité de Moralización del Departamento del Quindío en mesas de trabajo discutiendo y analizando temas pertinentes con las funciones de control, monitoreo y temas importantes que le competen a éste Comité.</t>
  </si>
  <si>
    <r>
      <t>En el 3 trimestre se realizaron las siguientes actuaciones especiales y auditorías especiales:
*</t>
    </r>
    <r>
      <rPr>
        <b/>
        <sz val="9"/>
        <color rgb="FF000000"/>
        <rFont val="Arial"/>
        <family val="2"/>
      </rPr>
      <t>Actuaciones especiales</t>
    </r>
    <r>
      <rPr>
        <sz val="9"/>
        <color rgb="FF000000"/>
        <rFont val="Arial"/>
        <family val="2"/>
      </rPr>
      <t xml:space="preserve">:  </t>
    </r>
    <r>
      <rPr>
        <b/>
        <sz val="9"/>
        <color rgb="FF0070C0"/>
        <rFont val="Arial"/>
        <family val="2"/>
      </rPr>
      <t>3</t>
    </r>
    <r>
      <rPr>
        <sz val="9"/>
        <color rgb="FF000000"/>
        <rFont val="Arial"/>
        <family val="2"/>
      </rPr>
      <t xml:space="preserve"> (Departamento del Quindío - Situación Fiscal ; Departamento del Quindío - Caja Menor;  Municipios de La Tebaida, Quimbaya y Calarcá - Personerías).
*</t>
    </r>
    <r>
      <rPr>
        <b/>
        <sz val="9"/>
        <color rgb="FF000000"/>
        <rFont val="Arial"/>
        <family val="2"/>
      </rPr>
      <t xml:space="preserve">Auditoría especial </t>
    </r>
    <r>
      <rPr>
        <sz val="9"/>
        <color rgb="FF000000"/>
        <rFont val="Arial"/>
        <family val="2"/>
      </rPr>
      <t xml:space="preserve">: </t>
    </r>
    <r>
      <rPr>
        <b/>
        <sz val="9"/>
        <color rgb="FF0070C0"/>
        <rFont val="Arial"/>
        <family val="2"/>
      </rPr>
      <t>3</t>
    </r>
    <r>
      <rPr>
        <sz val="9"/>
        <color rgb="FF000000"/>
        <rFont val="Arial"/>
        <family val="2"/>
      </rPr>
      <t xml:space="preserve"> (Concejo Salento, Nepsa y Multipropósito).
Al 30 de septiembre de 2020, tenemos programadas 5 auditorías especiales, 4 actuaciones especiales y 2 auditorías exprés, en total 11;  por tanto el indicador para este triemstre es:  3 auditoría especial, 0 exprés y 3 actuaciones especiales  realizadas en el tercer trimestre / 11  auditroías especiales, exprés y actuaciones especiales programadas.
Las 2 auditorías exprés programadas fueron realizadas en el trimestre anterior, de igual manera se realizó 1 auditoría especial de las programadas, por tanto el indicador acumulado es el siguiente: 4 auditoría especial, 2 exprés y 3 actuaciones especiales  realizadas  / 11  audiorías especiales, exprés y actuaciones especiales programadas.
</t>
    </r>
  </si>
  <si>
    <t>Se realizó y está en funcionamiento el Convenio Interadministrativo N° 01 celebrado con la Universidad Nacional de Manizales, para la implementación de la Auditoría Contínua, cuya primera fase está programada a cumplirse al corte de esta vigencia 2020</t>
  </si>
  <si>
    <t>Se realizó en el mes de septiembre de 2020 por parte del contralor una Capacitación a todos los sujetos de control fiscal, en el tema de Gestión y Recaudo de los Tributos del Departamento del Quindío, con presencia del señor Gobernador y Alcaldes Municipales.</t>
  </si>
  <si>
    <t>Reuniones del Contralor en el Concejo Nacional de Contralores y el SINACOP, tratndo el tema del Fortalecimiento de las Contralorías Territoriales</t>
  </si>
  <si>
    <t>En el marco de la implementación de la nueva GAT normas ISSAI, el PGA, pasó a llamarse PVCFT, en éste fueron incluidas no solo las auditorías, también las actuaciones especiales y el control macro. En este orden de ideas, para el cálculo de este indicador se tomará todas las acciones de control incluidas en este PVCT.
Así las cosas, en el último tercer trimestre se realizaron 16 acciones de control sobre 40 programadas; en el primer semestre venía acumuladas 9 acciones de control para un total de 25 acciones de control sobre 40.
El detalle de las acciones de control realizadas, las encontrará en el primer indicador.</t>
  </si>
  <si>
    <t>aun no se ha programado esta actividad debido a la emegencia sanitaria, por tanto se pretende programar la misma para el segundo semestre de 2020, dependiendo de los protocolos que establezca la entidad competente, así como el tema del aforo</t>
  </si>
  <si>
    <t>Esta meta no se puede cumplir en la vigencia 2020, debido a los inconvenientes generados de la Emergencia Económica y de Salud dada por el Gobierno Nacional; por lo tanto queda aplazada para ser cumplida en la vigencia 2021</t>
  </si>
  <si>
    <t>A la fecha no se ha apertura ningún proceso por el procedimiento verbal, en virtud a que los traslado nuevos que han ingresado en este año aún se encuentran en término para avocar conocimiento.</t>
  </si>
  <si>
    <t>Esa meta es de la Oficina de Responsabilidad Fiscal y Jurisdicción Coactiva, quien a la fecha se encuentra en el proceso de actualización del Manual de Cobro Coactivo de la entidad, el cual ya tiene un avance del 70%.</t>
  </si>
  <si>
    <r>
      <t xml:space="preserve">PLANEACIÓN Y ADMINISTRATIVA
</t>
    </r>
    <r>
      <rPr>
        <sz val="8"/>
        <color rgb="FFFF0000"/>
        <rFont val="Arial"/>
        <family val="2"/>
      </rPr>
      <t>DIRECCIÓN TÉCNICA CONTROL FISCAL</t>
    </r>
  </si>
  <si>
    <t>A septiembre 30 se obtulvieron 10 hallazgos fiscales a los sujetos de control, con sus respectivos traslados por cuantía de $1.365.458.851.oo.  Un hallazgo penal, 16 hallazgos disciplinarios y como hallazgos administrativos 105.  
A los puntos de control se les determinó un hallazgo disciplinario y 11 de tipo administrativo.</t>
  </si>
  <si>
    <t>se participo por zoom en la programación de la reunión del comité de auditoria departamental</t>
  </si>
  <si>
    <t>DIRECCIÒN TECNICA</t>
  </si>
  <si>
    <t>Teniendo en cuenta que en las auditorías regulares es donde se toma como insumo el ambiente de control del sujeto de control, para el cálculo de este indicador, se tomará como base dichas auditorías; veamos:
*Tercer trimestre: auditoría regulares: 8  (Filandia, La Tebaida, Circasia,  La Misericordia de Calarcá, San Vicente Paul de Circasia,  Empresas públicas del Quindío,  Hospital Mental de Filandia e IDTQ).
En los dos trimestres anteriores, se realziaron 6 auditorías regulares para un total acumulado al 30 de septiembre de 2020, de 14  sujetos de control con riesgos analizados / sobre 27 sujetos de control programados.</t>
  </si>
  <si>
    <t>A septiembre 30 se realizó la actualización del antivirus a 24 equipos de cómputo de 48 en total.    Se realizó mantenimiento físico a 4 equipos.</t>
  </si>
  <si>
    <t xml:space="preserve">Se ha verificado en la página, y al corte de septiembre se constató que los usuarios el acceso a la página para hacer la calificación del servicio prestado, por parte de los usuarios interesados en muy mínima . (de 8  usuarios, respondieron positivamente 2) </t>
  </si>
  <si>
    <t>De conformidad con el contrato interadministrativo 001 de 2020 suscrito con la facultad de Administración de la Universidad Nacional, se realizará la adquisición y manejo de hosting para la Contraloria G. del Quindío con toda la normatividad TIC, incluyendo un aula virtual dentro del sitio web.   Debido a la pandemia COVID-19 el proceso de capacitación en TICS no se ha podido realizar teniendo en cuenta que la labor fiscal y administrativa se está llevando a cabo en su mayoría como trabajo en casa.</t>
  </si>
  <si>
    <t>Se programará la capacitación por medios electronicos o por aforo en el auditorio de la entidad dadas las condiciones de pandemias que se esta viviendo en el Departamento del Quindio</t>
  </si>
  <si>
    <t xml:space="preserve">ADMINISTRATIVA Y PLANEACIÓN </t>
  </si>
  <si>
    <t>En la actualidad se está en en trámite de elaboración de procedimientos Misionales de participación ciudadana, plan de vigilancia fiscal, responsabilidad fiscal, cobro coactivo y proceso sancionatorio.</t>
  </si>
  <si>
    <t>Se viene haciendo gestión sobre la actualización de mas de 1.500 historias laborales con la respectiva organización, clasificación y archivo general de las mismas.  Igualmente se encuentra en proceso la adquisición de un nuevo equipo scaner para agilizar la digitalización del sistema documental y por consiguiente facilitar esta labor. 
Por otro lado, se está haciendo el convenio con la Contraloría de Caldas para tener un software de pqrs y capacitar a los funcionarios en esta temática.</t>
  </si>
  <si>
    <t xml:space="preserve">El proveedor ejecuta el mantenimiento y asesoria constantemente, para garantizar el óptimo funcionamiento y actualización del sistema, el cual está en pleno funcionamiento, esto obedece al cumplimiento del contrato celebrado entre las partes. </t>
  </si>
  <si>
    <t>A la fecha no se ha obtenido la sala de oralidad, debido a la situación ocasionada por el COVID-19, a la fecha nos encontramos solicitando cotizaciones y realizando gestiones para poder adquirir los elementos</t>
  </si>
  <si>
    <t>Durante la vigencia 2020 se han llevado a cabo todas las capacitaciones programadas</t>
  </si>
  <si>
    <t>A la fecha no se han realizado las actividades descritas dentro del Plan de Bienestar, debido a la situación ocasionada por el COVID-19.</t>
  </si>
  <si>
    <t>Todas las capacitaciones programadas en coordinación con la ARL POSITIVA se han ejecutado conforme a fechas establecidas y de manera virtual y presencial.</t>
  </si>
  <si>
    <t>PLANEACION</t>
  </si>
  <si>
    <t>La actualización y el análisis de los riesgos misionales y administrativos se elaborará con cortea la vigencia 2020. Acorde como quedó programado en la meta.</t>
  </si>
  <si>
    <t>La actualización de esta política se encuentra en proceso.</t>
  </si>
  <si>
    <t>El PAA se encuentra implementado de acuerdo a las necesidades en tiempo presente.</t>
  </si>
  <si>
    <t xml:space="preserve">Ya se hizo el contrato con la empresa CLARO para contar con un internet de fibra óptica, se tiene programado contar con él partir de mediados de octubre de 2020, se encuentra en proceso de instalación </t>
  </si>
  <si>
    <t>Se está cumpliento con toda la normatividad vigente.</t>
  </si>
  <si>
    <t xml:space="preserve">Se hace seguimiento con tesorería mensualmente a los ingresos corrientes que gira el Departamento y el comportamiento de los reursos de los Institutos Desentralizados (PAC). </t>
  </si>
  <si>
    <t>Mensualmente se reporta estados financieros y la ejecución (presupuesto y financiera).
Trimestralmente se ha entregado el consolidado, se puede corroborar en la página de la Contraloría Departamental.</t>
  </si>
  <si>
    <t>Retefuentes y Reteica mensualmente se ha presentado, se corrobora con las declaraciones.</t>
  </si>
  <si>
    <t>Se puede corroborar con las planillas de pago de Tesorería</t>
  </si>
  <si>
    <t>Se está en la etapa de elaboración de los procedimientos del SGC; también INVOLUCRA LA revisión del SGC.  Pendiente la actualización del Manual de Calidad, nos encontramos en la etapa de elaboración de procedimientos.</t>
  </si>
  <si>
    <t xml:space="preserve"> DESPACHO</t>
  </si>
  <si>
    <t xml:space="preserve">Esta meta está pendiente, toda vez que se depende de la aprobación del proyecto del fortalecimiento del control fiscal territorial.  </t>
  </si>
  <si>
    <t>DESPACHO-DIRECCIÓN TECNICA</t>
  </si>
  <si>
    <t xml:space="preserve">Esta en ejecución el convenio 001 de 2020 celebrado con la Universidad Nacional de Manizales, esta primera fase está prevista para cumplirse el 31 de diciembre de 2020 (diagnóstico, capacitación en la metodología), se está cumpliendo de manera óptima.
</t>
  </si>
  <si>
    <t>COMPROMISO CON LA SOSTENIBILIDAD AMBIENTAL</t>
  </si>
  <si>
    <t xml:space="preserve"> </t>
  </si>
  <si>
    <t>En el tercer trimestre, se realizó control  ambiental al Departamento del Qundío y a la totalidad da los municipios a través del control macro ambiental.  Entonces:
1 actuación de control realizadas con cobertura para los municipios y departamento / 1 actuación de control macro programada</t>
  </si>
  <si>
    <t>En el tercer trimestre no se realizaron capacitaciones sobre control fiscal ambiental, sin embargo se envio circular a todos los municipios solicitando informacion para inicar con estas actividades.
Al 30 de septiembre de 2020, no se han realizado capacitaciones referentes a  control fiscal ambiental, teniendo en cuenta la contingencia debido al COVID-19. Se tienen programadas para el 15 de octubre y otra para el 26 denoviembre sobre el tema de la Mineria.</t>
  </si>
  <si>
    <t>En el tercer trimestre se realizaron  3 actuaciones de control fiscal con líneas de acción a la verificación del cumplimiento de los planes de desarrollo a través de la evalaución del factor planes, programas y proyectos en las auditorías regulares a los municipios de La Tebaida, Filandia y Circasia.  En este orden de ideas para este trimestre, el indicador es:
3 actuaciones de control fiscal al cumplimiento de planes de desarrollo / 10 actuaciones de control fiscal cumplimiento de planes de desarrollo programadas.
En cuanto al indicador acumulado, en los dos primeros trimestres, se realizaron 4 actuaciones de control fiscal al cumplimiento de planes de desarrollo del Departamento del Quindío y de los muinicipios de Salento, Montenegro y Calarcá, para un total, al 30 de septiembre de 2020  de 7 actuaciones de control fiscal al cumplimiento de planes de desarrollo realizadas, sobre 10 programadas</t>
  </si>
  <si>
    <t>En el tercer trimestre no se realizaron audiencias de trabajo con las comunidades, no obstante, para el día 6 de octubre se encuentra programada capacitación sobre aplicabilidad del control fiscal, control interno y auditoria continua. Y para el 5 de noviembre CAPACITACION SOBRE  (MEDIOS VIRTUALES DE RECEPCION DE PQRSD) DE LA CGQ LEY 1712/2004 LEY DE TRANSPARENCIA Y ACCESO A LA INFORMACION</t>
  </si>
  <si>
    <r>
      <t>Capacitaciones relacionadas con la plataforma SIA Observa a sujetos y puntos de control realizadas en el mes de enero de la vigencia 2020</t>
    </r>
    <r>
      <rPr>
        <sz val="9"/>
        <rFont val="Arial"/>
        <family val="2"/>
      </rPr>
      <t xml:space="preserve">  y capacitacion a la Loteria del Quindio el dia 22 de septiembre de 2020 con 8 asistentes. </t>
    </r>
    <r>
      <rPr>
        <sz val="9"/>
        <color rgb="FF000000"/>
        <rFont val="Arial"/>
        <family val="2"/>
      </rPr>
      <t xml:space="preserve">  -</t>
    </r>
    <r>
      <rPr>
        <sz val="9"/>
        <rFont val="Arial"/>
        <family val="2"/>
      </rPr>
      <t xml:space="preserve">Los dias 29 y 30 de enero de 2020, se realizaron jornadas de capacitacion en el municipio de Salento, con la asistencias de 41 personas  en los siguientes temas: principios constitucionales y derechos fundamentales, accion de tutela, derecho de peticion, acciones populares y de grupo, mecanismos de participacion ciudadana, acción de cumplimiento y organos de control.      socializacion plan estrategico en el centro de convenciones con 34 asistentes.        </t>
    </r>
    <r>
      <rPr>
        <sz val="9"/>
        <color rgb="FF000000"/>
        <rFont val="Arial"/>
        <family val="2"/>
      </rPr>
      <t xml:space="preserve">           
Al 30 de septiembre de 2020, no se han realizado capacitaciones relacionadas con la nueva reforma al control fiscal, teniendo en cuenta la contingencia debido al COVID-19 lo que impide que se lleven a cabo reuniones presenciales por los riesgos que esto puede generar, pero ya se encuentra programada para el dia 6 de octubre de 2020 con los sujetos y puntos de control</t>
    </r>
  </si>
  <si>
    <t>PLANEACIÓN Y PARTICIPACIÓN CIUDADANA (DTCF)</t>
  </si>
  <si>
    <t xml:space="preserve">plan elaborado para la vigencia 2021 con la participación del Contralor, oficina de participación ciudadana y profesional universitaria de ambiental.    </t>
  </si>
  <si>
    <t>DIRECCIÓN ADMINISTRATIVA PLANEACIÓN Y PARTICIPACIÓN CIUDADANA (DTCF) DESPACHO DEL CONTRALOR</t>
  </si>
  <si>
    <r>
      <t xml:space="preserve">Se realizó reunión virtual en el mes de julio por parte del Contralor con el Colegio Libre del municipio de Circasia, tema: Contralor Estudiantil.   Se tiene programada reunión con la Secretaría de Educación Departamental para trasar derroteros de Cobertura en las instituciones y actividades tendientes a motivar la figura de Contralor Estudiantil.                                                           </t>
    </r>
    <r>
      <rPr>
        <sz val="9"/>
        <color rgb="FFFF0000"/>
        <rFont val="Arial"/>
        <family val="2"/>
      </rPr>
      <t xml:space="preserve">   </t>
    </r>
    <r>
      <rPr>
        <sz val="9"/>
        <color rgb="FF000000"/>
        <rFont val="Arial"/>
        <family val="2"/>
      </rPr>
      <t xml:space="preserve">
Por otro lado, se continua con el convenio con la Universidad del Quindío de los pasantes del programa de Contaduría.
</t>
    </r>
  </si>
  <si>
    <t>45 METAS</t>
  </si>
  <si>
    <r>
      <t>El pronunciamiento sobre el Fenecimiento de la cuenta de los sujetos de control  se realiza a través de la auditoría regular o auditoría financiera y de gestión o revisión de cuentas e informes; el PVCFT 2020, tiene programado emitir 27 pronunciamientos, de los cuales 26 se harán a través de auditorías regulares y 1  a través de 1 auditorpia financiera y de gestión. En el tercer trimestre se realizaron 8  auditorías regulares y corresponden a las siguientes:
*</t>
    </r>
    <r>
      <rPr>
        <b/>
        <sz val="9"/>
        <color rgb="FF000000"/>
        <rFont val="Arial"/>
        <family val="2"/>
      </rPr>
      <t>Auditoría regulares</t>
    </r>
    <r>
      <rPr>
        <sz val="9"/>
        <color rgb="FF000000"/>
        <rFont val="Arial"/>
        <family val="2"/>
      </rPr>
      <t xml:space="preserve">: </t>
    </r>
    <r>
      <rPr>
        <b/>
        <sz val="9"/>
        <color rgb="FF0070C0"/>
        <rFont val="Arial"/>
        <family val="2"/>
      </rPr>
      <t>8</t>
    </r>
    <r>
      <rPr>
        <sz val="9"/>
        <color rgb="FF000000"/>
        <rFont val="Arial"/>
        <family val="2"/>
      </rPr>
      <t xml:space="preserve">  (Filandia, La Tebaida, Circasia,  La Misericordia de Calarcá, San Vicente Paul de Circasia,  Empresas públicas del Quindío,  Hospital Mental de Filandia e IDTQ).
En los dos trimestres anteriores, se realziaron 6 auditorías regulares para un total acumulado al 30 de septiembre de 2020, de 14  pronunciamientos sobre el fenecimiento sobre 27 programados.</t>
    </r>
  </si>
  <si>
    <t>1 metodología para el control fiscal para las empresas de servicios públicos domiciliarios y 1 metodologia para las ESE</t>
  </si>
  <si>
    <t>1.0 VIGILANCIA FISCAL</t>
  </si>
  <si>
    <t>2.0 FORTALECIMIENTO INSTITUCIONAL</t>
  </si>
  <si>
    <t>3.0 COMPROMISO CON LA SOSTENIBILIDAD AMBIENTAL</t>
  </si>
  <si>
    <t>4.0 CONTROL DE GESTIÓN Y RESULTADOS ENFOCADO A SU IMPACTO EN LAS COMUNIDADES</t>
  </si>
  <si>
    <t>5.0 PARTICIPACIÓN CIUDADANA</t>
  </si>
  <si>
    <t>Identificar e informar a la comunidad las estrategias previstas por la Contraloría Departamental del Quindío para promover la participación de la comunidad en la vigilancia de la gestión pública y sus resultados; promoviendo el control social, la publicidad activa de información pública sobre la gestión institucional, y los espacios de colaboración, interlocución e interacción, para así lograr resultados positivos.</t>
  </si>
  <si>
    <t xml:space="preserve">Esta Meta de Producto fue aplazada para la vigencia 2021, teniendo en cuenta que la Sala de Oralidad quedó habilitada  en el mes de diciembre de 2020. </t>
  </si>
  <si>
    <t>% AVANCE ACUMULADO  4° PERÍODO</t>
  </si>
  <si>
    <t>Las acciones de control realizadas y terminadas en el cuarto trimestre suman 37 de un total de 37 programadas en el año.</t>
  </si>
  <si>
    <t xml:space="preserve">Se realizaron durante el año 2020 más de  233 mesas aproximadamente así: 5 mesas mínimo por cada auditoría  regulares, especiales y financiera y de gestión (140 mesas);  2 mesas mínimo en las auditorías exprés, actuación especial e informe macro (18 mesas); 3 mesas mínimo por cada denuncia ciudadana, que en la vigencia 2020 fueron (75 mesas), en el trámite de las 25 denuncias terminadas.
</t>
  </si>
  <si>
    <t>Auditorías especiales:  5
Auditoría Exprés:  2
Actuación especial:  5</t>
  </si>
  <si>
    <t>En la vigencia 2020, se realizaron 23 pronunciamiento sobre fenecimiento a través de 22 auditorías regulares y 1 auditoría financiera y de gestión.</t>
  </si>
  <si>
    <t>Del total de los 36 sujetos de control, 30 fueron auditados y por tanto tuvieron análisis de riesgo.  Los sujetos de control no analizados fueron los siguientes seis (6) :  Hospital Sagrado Corazón de Jesús de Quimbaya, Hospital San Roque de Córdoba, Hospital Roberto Quintero Villa de Montenegro, Indeportes, Hospital San Camilo de Buenavista y Lotería del Quindío.</t>
  </si>
  <si>
    <t xml:space="preserve">13 Informe Macroambiental (11 Municipios, Departamento del Quindío y Nepsa ).
52 Instituciones Educativas- PRAE.
</t>
  </si>
  <si>
    <t>Foro de control Fiscal Ambiental liderado por el Contralor Departamental con los 11 municipios, Departamento, CRQ  y comité de moralización, realizado en noviembre de 2020  en el auditorio del piso 4 de la Gobernación del Quindío.</t>
  </si>
  <si>
    <t>Se realizó evaluación a los 9 municipios y al Departamento, a través del factor planes programas y proyectos.  Los municipios a los que no se les evaluó este factor, son: Municipio de Buenavista y  Córdoba, por cuanto no fueron objeto de auditorías regular o financiera y de gestión.</t>
  </si>
  <si>
    <t>Se llevaron a cabo 2 reuniones  de socialización a los sujetos de control fiscal sobre la fiscalizacion de los principales tributos para optimizar la gestion de los ingresos,, realizadas en el centro de convenciones con 34 asistentes; y sobre la implementación del modelo de auditoria continua</t>
  </si>
  <si>
    <t>Capacitaciones relacionadas con la plataforma SIA Observa a sujetos y puntos de control realizadas en el mes de enero de la vigencia 2020 y capacitación a la Lotería del Quindío el día 22 de septiembre de 2020 con 8 asistentes.   
Los días 29 y 30 de enero de 2020, se realizaron jornadas de capacitación en el municipio de Salento, con la asistencia de 41 personas en los siguientes temas: principios constitucionales y derechos fundamentales, acción de tutela, derecho de petición, acciones populares y de grupo, mecanismos de participación ciudadana, acción de cumplimiento y órganos de control.      
Socialización plan estratégico en el centro de convenciones con 34 asistentes.                         
Se realizo capacitación sobre la responsabilidad del control interno, nuevo modelo del control fiscal y su relación con el Control interno, planes de mejoramiento y auditoría interna, el día 8 de octubre en el centro de convenciones con 67 asistentes.           
                                                                                                                                                                                                                                                                                                                                                                                                                                                                                                                                                                                                                      Conversatorio Ambiental, el día 12 de noviembre de 2020, con un total de 27 asistentes en el auditorio del 4 piso de la Gobernación, en el cual participaron además de la Contraloría General del Quindío, la Procuraduría Ambiental y la CRQ.</t>
  </si>
  <si>
    <t>Reunión virtual con el Contralor departamenta en el mes de julio, municipio de circasia, tema Contralor Estudiantil. Se continua con el convenio con la Universidad del Quindío de los pasantes del programa de Contaduría, se llego a un acuerdo con la Secretaria de Educacion Departamental para operacionalizar el proyecto de contralor estudiantil en la vigencia 2021 considerando los inconvenientes presentados por la Emergencia Sanitaria decretada por el Gobierno Nacional.</t>
  </si>
  <si>
    <t xml:space="preserve">Se cumplió en su totalidad lo acordado para esta vigencia en el Convenio Interadministrativo N° 01 celebrado con la Universidad Nacional de Manizales, en la cual se hizo el diagnóstico, el método de aplicación, así como la expedición del acto administrativo para implementar el modelo de Auditoría Contínua. Por parte de la supervisión se dió recibido a satisfacción de lo pactado, previa revisión y anñalisis en conmité directivo. </t>
  </si>
  <si>
    <t>Se realizó en el mes de septiembre de 2020 por parte del contralor una Capacitación a todos los sujetos de control fiscal, en el tema de Gestión y Recaudo de los Tributos del Departamento del Quindío, con presencia del señor Gobernador y Alcaldes Municipales. Debido a la Mergencia social y de salud pública decretada por el Gobierno Nacional, no se pudieron realizar otras capacitaciones en el tema de control fiscal a los sujetos de control.</t>
  </si>
  <si>
    <t>El Contralor ha participado en todas las reuniones programadas por el Concejo Nacional de Contralores y el SINACOP, tratndo diferentes temas relacionados con el control fiscal territorial, destacándose el liderazgo del contralor en  los temas del control basado en riesgos fiscales, y el fortalecimiento de las contralorías Territoriales. También se hizo presencia en la Auditoría General de la República para capacitación y discusión sobre los indicadores de gestión y la metodología de evaluación de gestión.</t>
  </si>
  <si>
    <t>Esta metodología no se elaboró en la vigencia; debido a la expedición de la nueva guía de auditoría GAT generada desde el SINACOF; por tanto la evaluación de las Empresas de Servicios Públicos domiciliarios y las Empresas Sociales del Estado, se hizo  a todos sujetos fiscalizados provistos en el PVCFT, mediante el proceso Auditor aplicando los criterios establecidos en la nueva  Guía de Auditoría - GAT</t>
  </si>
  <si>
    <t>Estas capacitaciones  para articular el control fiscal interno y el fiscal,  no se pudieron realizar en la vigencia, a pesar de la gestión realizada, teniendo en cuenta todas las dificultades de comunicación y programación para poder realizarlas. La siatuación coyuntural de la pandemia y las restriccones de movilidad y prioridades que por abvias razones se dieron, no permitieron la realización de estas capacitaciones.</t>
  </si>
  <si>
    <t>Se participó por zoom en la programación de la reunión del comité de auditoria departamental. En el último trimestre no se generaron por parte de  Comité Departamental otras convocatorias para este tipo de reuniones.</t>
  </si>
  <si>
    <t>DIRECCIÓN TÉCNICA CONTROL FISCAL</t>
  </si>
  <si>
    <t>PLANEACIÓN Y
DIRECCIÓN TÉCNICA CONTROL FISCAL</t>
  </si>
  <si>
    <t>DIRECCIÓN TECNICA</t>
  </si>
  <si>
    <t xml:space="preserve">A 31 DE DICIEMBRE, SE ACTUALIZO EL ANTIVIRUS, SE REALIZO MANTENIMENTO A LOS EQUIPOS PORTATILES Y DE MESA SE ACTUALIZO  EL HARWARE. </t>
  </si>
  <si>
    <t>SE CAPACITO EL PERSONAL ENCARGADO DEL SOFWARE DE  PQRS, SE SUSCRIBIO CONVENIO CON LA CONTRALORIA DE CALDAS PARAEL MAJO DDE DICHO SOFWARE Y ESTA PENDIETE LA CAPACITACION DEL NUEVO HOSTING.</t>
  </si>
  <si>
    <t>SE CONTINUA CON LA ORGANIZACIÓN Y SISTEMATIZACION DE MAS DE 1700 HOJAS DE VIDA CORRESPONDIENTES A LOS AÑOS 1966 - 2020. SE COMPRO EL ESCANER. Y SE TIENE CONVENIO CON LA CONTRALORIA DE CALDAS PARA EL SOFWARE DE PQRS</t>
  </si>
  <si>
    <t>SE ACTUALIZO EL SOFTWARE XENCO, CON LOS NUEVOS CODIGOS CONTABLES</t>
  </si>
  <si>
    <t>SE INSTALO LA SALA DE ORALIDAD, EN EL SALON DE CONFERENCIAS</t>
  </si>
  <si>
    <t>SE EFECTUARON TODAS LAS CAPACITACIONES  PROGRAMADAS</t>
  </si>
  <si>
    <t>SE REALIZO UNA ACTIVIDAD, DONDE SE INTEGRARON LAS ACTIVIDADES DEL PLAN DE BIENESTAR.</t>
  </si>
  <si>
    <t>TODAS LAS CAPACITACIONES Y ACTIVIDAES EN CONJUNTO CON LA ARL POSITIVA FUERON REALIZADAS</t>
  </si>
  <si>
    <t>LA ACTUALIZACION DE LA POLÍTICA PÚBLICA SE DIO MEDIANTE RESOLUCIÓN 275 DE DICIEMBRE 2020</t>
  </si>
  <si>
    <t>EL PAA SE ENCUENTRA IMPLEMENTADO Y PUBLICADO ACORDE A LAS NECESIDADES DE LA ENTIDAD.</t>
  </si>
  <si>
    <t>SE CONTRATO INTERNET FIBRA OPTICA CON 100 MEGAS DE VELOCICAD DDE BAJADA Y 100 DE SUBIDA</t>
  </si>
  <si>
    <t>DANDO CUMPLIMIENTO A LA POLÍTICA DE GOBIERNO DIGITAL, SE CUMPLE CON LA NORMATIVIDAD VIGENTE Y LOS LINEAMIENTOS  CORRESPONDIENTES</t>
  </si>
  <si>
    <t xml:space="preserve">A 31 DE DICIEMBRE, TODAS LAS CONSIGNACIONES CORREPONDIENTES A LOS INGRESOS CORRIENTES DE LA GOBERNACION Y DE LOS ENTES DESCENTRALIZADOS SE RECIBIERON. GRACIAS AL CONTROL MENSUAL REALIZADO. </t>
  </si>
  <si>
    <t>MENSUALMENTE SE REPORTARON LOS ESTADOS FINANCIEROS Y SU CORREPONDIENTE EJECUCION. TRIMESTRAL MENTE SE SUBE A LA PAGINA EL CONSOLIDADO.</t>
  </si>
  <si>
    <t>SE PRESENTARON TODAS LAS DECLARACIONES DE RETEFUENTE YRETEICA, ASÍ COMO LAS DECLARACIONES A LA DIAN</t>
  </si>
  <si>
    <t>SE PRESENTARON TODOS LOS REPORTES DE SOI- PILA</t>
  </si>
  <si>
    <t>Se realizaron 2 informes de gestión con corte al 30 de junio acumulado y al 30 de diciembre con el total del año.   Administrativa tiene la responsabilidad de la publicalción en la página web.</t>
  </si>
  <si>
    <t>AL TERMINAR LA VIGENCIA SE ELABORARON LAS CARACTERIZACIONES Y LOS PROCEDIMIENTOS DE LOS SIGUIENTES PROCESOS:     PROCESO FISCAL Y MICRO, REVISIÓN Y FENECIMIENTO DE LA CUENTA, PROCESO ADMINISTRATIVO DE TESORERÍA, DE PRESUPUESTO, CONTABLE; PROCESO DE RESPONSABILIDAD FISCAL, DE COBRO COACTIVO Y ACTUALIZACIÓN DEL MANUAL DE COBRO COACTIVO; PROCESO DE CONTROL INTERNO, PROCESO DE PLANEACIÓN ESTRATÉGICA; PROCESO DE PARTICIPACIÓN CIUDADANA.        
QUEDA HACIENDO FALTA PARA INICIOS DEL AÑO 2021, LA REVISIÓN Y FORMALIZACIÓN DE ÉSTOS EN EL PROCESO DE GESTIÓN DE LA CALIDAD.</t>
  </si>
  <si>
    <t>Este tipo de capacitaciones al final de la vigencia no se pudireon realizar debido a que para este periódo continuaron las restricciones para el despazamiento y aglomeración de personas con ocasión del incremento de los contagios. Hubo por estos impedimentos no se pudo efectuar lo programado</t>
  </si>
  <si>
    <t>SE ACTUALIZÓ EL MAPA DE RIESGOS PARA EL FINAL DE LA VIGENCIA, EL CUAL FUE CONSOLIDADO Y ENTEGADO A LA OFICINA DE CONTROL INTERNO PARA LO PERTINENTE.</t>
  </si>
  <si>
    <t>Esta meta fue lograda en su primera fase en su totalidad como estab prevista, lo cual incluyó el diagnóstico de la situación actual del ejercicio del control fiscal micro, también se hizo el diplomado dirigido a todos los funcionarios misionales. Se formalizó mediante acto administrativo la implementación del modelo, también se implementó el aplicativo de PQR y se capacitó a loso funcionarios involucrados en su manejo y control. Quedaríoa haciendo falta para la vigencia siguiente la operatividad del modelo,.</t>
  </si>
  <si>
    <t>Debido a que al finalizar de la presente vigencia no se pudo obtener a nivel nacional la aprobación para el fortalecimiento del control fiscal en las contralorías territoriales, esta meta deseada no se pudo materializar. Mediante el SINACOF y en congreso de contralores, se discutió ampliamente el tema, pero la dificultad financiera analizada no perimitó el logro de tal meta. sin embargo el despacho hizo de forma directa participacipón y propuestas para su obtención, gestión esta que quedó demostrada ante el congreso nacional de contralores.</t>
  </si>
  <si>
    <t>Al final de la vigencia se presentó modicaficación de alguna actividades del Plan de Participación ciudadana, las cuales fueron cumplidas en una parte, pero debido al tema de la pandemia general, no se pudieron efectuar actividades y mesas de trabajo con comunidades. La actividad de rendición pública de cuentas a la ciudadania, de la gestión vigencia 2020, está programada para realizarse en el mes de febrero de 2021.</t>
  </si>
  <si>
    <t>Esta meta se cumplió en su totalidad, cuyo manual de cobro coactivo fue actualizado  al terminar la vigencia 2020, conforme a las modificaciones del decreto 403 de 2020. De este se formalizó mediante resolución dando inicio a su aplicación. Su aplicación se hará a partir de 2021</t>
  </si>
  <si>
    <t>1. Vigilancia Fiscal</t>
  </si>
  <si>
    <t>2. Fortalecimiento Institucional</t>
  </si>
  <si>
    <t>3. Compromiso con la sostenibilidad Ambiental</t>
  </si>
  <si>
    <t>4. Control de Gestión y Resultados enfocado hacia las Comunidades</t>
  </si>
  <si>
    <t>5. Participación Ciudadana</t>
  </si>
  <si>
    <t>NO. INVITACIÓN</t>
  </si>
  <si>
    <t>NOMBRE O RAZÓN SOCIAL DEL CONTRATISTA</t>
  </si>
  <si>
    <t>OBJETO</t>
  </si>
  <si>
    <t>VALOR</t>
  </si>
  <si>
    <t>INV-001-2020</t>
  </si>
  <si>
    <t>VALMO TOTAL SERVICES SAS</t>
  </si>
  <si>
    <t>CONTRATAR EL SUMINISTRO DE TIQUETES NACIONALES E INTERNACIONALES PARA LOS FUNCIONARIOS DE LA CONTRALORÍA GENERAL DEL QUINDÍO EN PRO DE SU DESPLAZAMIENTO EN EL MARCO DE SUS OBLIGACIONES LEGALES Y CONSTITUCIONALES</t>
  </si>
  <si>
    <t>INV-002</t>
  </si>
  <si>
    <t>TEMPO EXPRESS SAS</t>
  </si>
  <si>
    <t>PRESTAR EL SERVICIO DE CORREO Y/O MENSAJERÍA EXPRESA, CONSISTENTE EN LA ADMISIÓN, CLASIFICACIÓN Y ENTREGA PERSONALIZADA DE COMUNICACIONES OFICIALES, DOCUMENTOS Y ENCOMIENDAS, CON UNA COBERTURA NACIONAL PARA LA CONTRALORÍA GENERAL DEL QUINDÍO.</t>
  </si>
  <si>
    <t>INV-003-2020</t>
  </si>
  <si>
    <t>TERMINAL DE TRANSPORTES DE ARMENIA S.A.</t>
  </si>
  <si>
    <t>SUMINISTRO DE COMBUSTIBLE TIPO GASOLINA PARA EL VEHÍCULO CON PLACAS OKX 451 PROPIEDAD DE LA CONTRALORÍA GENERAL DEL QUINDÍO PARA LA VIGENCIA 2020</t>
  </si>
  <si>
    <t>INV-004-2020</t>
  </si>
  <si>
    <t>LA PREVISORA SA COMPAÑÍA DE SEGUROS</t>
  </si>
  <si>
    <t>SELECCIONAR LA COMPAÑÍA DE SEGUROS LEGALMENTE CONSTITUIDA Y AUTORIZADA POR LA SUPERINTENDENCIA FINANCIERA PARA OPERAR EN EL PAÍS, CON EL FIN DE AMPARAR LOS DIFERENTES INTERESES ASEGURABLES, BIENES MUEBLES E INMUEBLES DE PROPIEDAD DE LA CONTRALORÍA GENERAL DEL QUINDÍO.</t>
  </si>
  <si>
    <t>INV-005-2020</t>
  </si>
  <si>
    <t>LUZ DEINIR VALENCIA LAVAO</t>
  </si>
  <si>
    <t>ADQUISICIÓN DE ELEMENTOS DE BIOSEGURIDAD COMO MEDIDA DE PROTECCIÓN BÁSICA ANTE EL COVID-19, PARA LOS FUNCIONARIOS, CONTRATISTAS Y USUARIOS DE LA CONTRALORÍA GENERAL DEL QUINDÍO.</t>
  </si>
  <si>
    <t>INV-006-2020</t>
  </si>
  <si>
    <t>ARDILA NARANJO SAS</t>
  </si>
  <si>
    <t>CONTRATAR LA COMPRAVENTA DE LA DOTACIÓN DE VESTIDO Y CALZADO ESTABLECIDOS POR LA LEY PARA UNA FUNCIONARIA DE LA CONTRALORÍA GENERAL DEL QUINDÍO PARA LA VIGENCIA 2020</t>
  </si>
  <si>
    <t>INV-007-2020</t>
  </si>
  <si>
    <t>AS DISTRIBUCIÓN INSTITUCIONAL SAS</t>
  </si>
  <si>
    <t>ADQUISICIÓN DE ELEMENTOS DE ASEO Y CAFETERÍA PARA LAS DIFERENTES DEPENDENCIAS DE LA CONTRALORÍA GENERAL DEL QUINDÍO, CON EL FIN DE BRINDAR BIENESTAR Y SALUD A LOS FUNCIONARIOS, CONTRATISTAS Y USUARIOS EXTERNOS DE LA ENTIDAD.</t>
  </si>
  <si>
    <t>INV-008-2020</t>
  </si>
  <si>
    <t>SOCIEDAD CAMERAL DE CERTIFICACIÓN DIGITAL CERTICAMARA S.A.</t>
  </si>
  <si>
    <t>ADQUISICIÓN, INSTALACIÓN E IMPLEMENTACIÓN DE UNA FIRMA DIGITAL PARA EL CONTRALOR GENERAL DEL QUINDÍO PARA EL ENVÍO DE INFORMACIÓN EN MEDIO MAGNÉTICO Y UNA FIRMA DIGITAL PARA EL DIRECTOR ADMINISTRATIVO Y FINANCIERO DE LA CONTRALORÍA GENERAL DEL QUINDÍO PARA LA EMISIÓN DE CERTIFICACIONES LABORALES CON DESTINO AL RECONOCIMIENTO DE PRESTACIONES PENSIONALES</t>
  </si>
  <si>
    <t>INV-009</t>
  </si>
  <si>
    <t>MOLANO LONDOÑO E HIJOS SAS</t>
  </si>
  <si>
    <t>ADQUIRIR A TITULO DE COMPRAVENTA ELEMENTOS DE PAPELERÍA E IMPLEMENTOS DE OFICINA, CON EL FIN DE CUMPLIR DE MANERA RESPONSABLE Y OPORTUNA LAS FUNCIONES DIARIAS EN LA CONTRALORÍA GENERAL DEL QUINDÍO</t>
  </si>
  <si>
    <t>INV-010</t>
  </si>
  <si>
    <t>PROENSO SAS</t>
  </si>
  <si>
    <t>PRESTAR LOS SERVICIOS PROFESIONALES DE MEDICINA OCUPACIONAL PARA REALIZAR LA PRACTICA DE LOS EXÁMENES MÉDICOS OCUPACIONALES PERIÓDICOS A LOS 38 FUNCIONARIOS DE PLANTA DE LA CONTRALORÍA GENERAL DEL QUINDÍO</t>
  </si>
  <si>
    <t>INV-011-2020</t>
  </si>
  <si>
    <t>BUSINESS TECHNOLOGY INK SAS</t>
  </si>
  <si>
    <t>CONTRATAR EL SUMINISTRO DE RECARGAS DE TONER PARA LAS IMPRESORAS DE LA CONTRALORÍA GENERAL DEL QUINDÍO, CON EL FIN DE BRINDAR UN OPORTUNO, EFICIENTE Y EFICAZ SERVICIO</t>
  </si>
  <si>
    <t>INV-012-2020</t>
  </si>
  <si>
    <t>DECLARADO DESIERTO</t>
  </si>
  <si>
    <t>INV-013-2020</t>
  </si>
  <si>
    <t>IVÁN MAURICIO BRITO MEJÍA</t>
  </si>
  <si>
    <t>ADQUISICIÓN, INSTALACIÓN E IMPLEMENTACIÓN DE ELEMENTOS TECNOLÓGICOS PARA LA SALA DE AUDIENCIAS DE LA OFICINA DE RESPONSABILIDAD FISCAL Y JURISDICCIÓN COACTIVA DE LA CONTRALORÍA GENERAL DEL QUINDÍO</t>
  </si>
  <si>
    <t>INV-014-2020</t>
  </si>
  <si>
    <t>ISABEL CRISTINA RINCÓN VELANDIA</t>
  </si>
  <si>
    <t>PRESTACIÓN DE SERVICIOS PARA LLEVAR A CABO ACTIVIDADES DE BIENESTAR SOCIAL PARA LOS FUNCIONARIOS DE LA CONTRALORÍA GENERAL DEL QUINDÍO</t>
  </si>
  <si>
    <t>INV-015-2020</t>
  </si>
  <si>
    <t>INV-016-2020</t>
  </si>
  <si>
    <t>DC TECHNOLOGY SERVICES SAS</t>
  </si>
  <si>
    <t>COMPRAVENTA DE DISCO DURO PARA SERVIDOR HP PROLIANT Y 4 CABLES UTP, PARA EL NORMAL Y SEGURO DESARROLLO DE LAS ACTIVIDADES DE LA CONTRALORÍA GENERAL DEL QUINDÍO</t>
  </si>
  <si>
    <t>INV-017</t>
  </si>
  <si>
    <t>NELSON RIASCOS RENTERÍA</t>
  </si>
  <si>
    <t>PRESTACIÓN DE SERVICIOS PARA EL MANTENIMIENTO PREVENTIVO Y CORRECTIVO DEL SISTEMA DE CABLEADO DE LA CONTRALORÍA GENERAL DEL QUINDÍO, CON EL FIN DE DESARROLLAR LAS ACTIVIDADES DE MANERA EFICIENTE, EFICAZ Y OPORTUNA</t>
  </si>
  <si>
    <t>NOMBRE</t>
  </si>
  <si>
    <t xml:space="preserve">OBJETO CONTRACTUAL </t>
  </si>
  <si>
    <t xml:space="preserve">FECHA DE INGRESO </t>
  </si>
  <si>
    <t>FECHA DE RETIRO</t>
  </si>
  <si>
    <t>LAURA CAMILA DUQUE CARDONA</t>
  </si>
  <si>
    <t>PRESTACIÓN DE SERVICIOS PROFESIONALES COMO ABOGADO (A) PARA APOYAR LAS FUNCIONES A CARGO DE LA PROFESIONAL UNIVERSITARIA/ABOGADA, ADSCRITA AL DESPACHO DEL CONTRALOR DE LA CONTRALORÍA GENERAL DEL QUINDÍO</t>
  </si>
  <si>
    <t>CAROLINA LÓPEZ CASTAÑO</t>
  </si>
  <si>
    <t xml:space="preserve"> PRESTACIÓN DE SERVICIOS PROFESIONALES COMO COMUNICADOR SOCIAL Y PERIODISTA, PARA APOYAR CUBRIMIENTOS PERIODÍSTICOS, REDACCIÓN Y PUBLICACIÓN DE NOTICIAS EN LOS DIFERENTES MEDIOS DE COMUNICACIÓN Y DISEÑO DE HERRAMIENTAS DE COMUNICACIÓN QUE REQUIERA LA CONTRALORÍA GENERAL DEL QUINDÍO PARA EL DESARROLLO DE LAS ACTIVIDADES DE COMUNICACIÓN INTERNA Y EXTERNA.</t>
  </si>
  <si>
    <t>ALEJANDRA CARDONA VALENCIA</t>
  </si>
  <si>
    <t>PRESTACIÓN DE SERVICIOS PARA APOYAR EL COMPONENTE ADMINISTRATIVO DE LAS FUNCIONES A CARGO DE LA OFICINA DE LA DIRECCIÓN ADMINISTRATIVA Y FINANCIERA DE LA CONTRALORÍA GENERAL DEL QUINDÍO</t>
  </si>
  <si>
    <t>FABIÁN STEVEN HERRERA CARMONA</t>
  </si>
  <si>
    <t>PRESTACIÓN DE SERVICIOS PROFESIONALES EN LA REALIZACIÓN DE ACTIVIDADES DE APOYO AL AUXILIAR ADMINISTRATIVO CON FUNCIONES DE PAGADOR ADSCRITO A LA DIRECCIÓN ADMINISTRATIVA Y FINANCIERA DE LA CONTRALORÍA GENERAL DEL QUINDÍO, QUE CONTRIBUYEN AL BUEN FUNCIONAMIENTO DE LA DEPENDENCIA</t>
  </si>
  <si>
    <t>YULI ALEJANDRA ZAMBRANO ARIAS</t>
  </si>
  <si>
    <t>PRESTACIÓN DE SERVICIOS PROFESIONALES COMO ABOGADO (A) PARA APOYAR LA OFICINA JURÍDICA DEL PROFESIONAL UNIVERSITARIO ADSCRITA AL DESPACHO DEL CONTRALOR DE LA CONTRALORÍA GENERAL DEL QUINDÍO</t>
  </si>
  <si>
    <t>ASTRID YANETH HERNÁNDEZ JARAMILLO</t>
  </si>
  <si>
    <t>PRESTACIÓN DE SERVICIOS PROFESIONALES COMO ABOGADO (A) PARA APOYAR LA OFICINA ASESORA DE PLANEACIÓN DE LA CONTRALORÍA GENERAL DEL QUINDÍO</t>
  </si>
  <si>
    <t>ALEXANDER LIZARAZO MAYORGA</t>
  </si>
  <si>
    <t>PRESTACIÓN DE SERVICIOS PROFESIONALES PARA APOYAR EL COMPONENTE FINANCIERO DE LA DIRECCIÓN ADMINISTRATIVA Y FINANCIERA DE LA CONTRALORÍA GENERAL DE4L QUINDÍO</t>
  </si>
  <si>
    <t>KATHERINE SÁNCHEZ GUALTERO</t>
  </si>
  <si>
    <t>PRESTACIÓN DE SERVICIOS PARA APOYAR LA PARTE ADMINISTRATIVA Y SECRETARIAL DE LA OFICINA DE RESPONSABILIDAD FISCAL Y JURISDICCIÓN COACTIVA DE LA CONTRALORÍA GENERAL DEL QUINDÍO</t>
  </si>
  <si>
    <t>MARÍA XIMENA RUIZ MENDOZA</t>
  </si>
  <si>
    <t xml:space="preserve"> PRESTACIÓN DE SERVICIOS PARA APOYAR LA PARTE ADMINISTRATIVA Y SECRETARIAL DE LA DIRECCIÓN TÉCNICA DE CONTROL FISCAL DE LA CONTRALORÍA GENERAL DEL QUINDÍO</t>
  </si>
  <si>
    <t>CINDY ALEJANDRA HOYOS QUICENO</t>
  </si>
  <si>
    <t>DICTAR CAPACITACIÓN SOBRE CONTROL FISCAL CON RELACIÓN A LA RESPONSABILIDAD DISCIPLINARIA DEL SERVIDOR PÚBLICO, LA ÉTICA Y LA TRANSPARENCIA DE LA ADMINISTRACIÓN PÚBLICA, Y PRINCIPIOS RECTORES DE LA LUCHA CONTRA LA CORRUPCIÓN A LOS SUJETOS DE CONTROL DE LA CONTRALORÍA GENERAL DEL QUINDÍO (FUNCIONARIOS DE LA ALCALDÍA MUNICIPAL, DEL HOSPITAL MUNICIPAL Y DE LA PERSONERÍA MUNICIPAL DE LA TEBAIDA QUINDÍO) CON UNA DURACIÓN DE TRES (3) JORNADAS.</t>
  </si>
  <si>
    <t>JAIRO GONZÁLEZ MONTOYA</t>
  </si>
  <si>
    <t>DICTAR CAPACITACIÓN SOBRE EL RÉGIMEN LEGAL DE LOS MECANISMOS DE PARTICIPACIÓN CIUDADANA, ACCIONES POPULARES Y DE GRUPO ACCIÓN DE TUTELA, ACCIÓN DE CUMPLIMIENTO E INTERVENCIÓN DEL MINISTERIO PÚBLICO DIRIGIDA A LOS SUJETOS DE CONTROL DE LA CONTRALORÍA GENERAL DEL QUINDÍO (FUNCIONARIOS DE LA ALCALDÍA MUNICIPAL, HOSPITAL MUNICIPAL Y PERSONERÍA MUNICIPAL DE SALENTO QUINDÍO), CON UNA DURACIÓN DE DOS (2) JORNADAS</t>
  </si>
  <si>
    <t>HUMBERTO OSPINA MARÍN</t>
  </si>
  <si>
    <t>DICTAR CAPACITACIÓN SOBRE LOS LINEAMIENTOS GENERALES DE LA CONTRATACIÓN ESTATAL APLICABLES A LOS MUNICIPIOS EN CUANTO A SECOP L Y SECOP LL, Y SOBRE EL SISTEMA DE CONTROL INTERNO PARA LOS MUNICIPIOS Y SU LEGISLACIÓN APLICABLE, DIRIGIDA A LOS SUJETOS DE CONTROL DE LA CONTRALORÍA GENERAL DEL QUINDÍO (FUNCIONARIOS DE LA ALCALDÍA, HOSPITAL MUNICIPAL Y PERSONERÍA MUNICIPAL DE PIJAO QUINDÍO), CON UNA DURACIÓN DE DOS (2) JORNADAS</t>
  </si>
  <si>
    <t>CLAUDIA MILENA HINCAPIÉ ÁLVAREZ</t>
  </si>
  <si>
    <t>DICTAR CAPACITACIÓN SOBRE ORDENAMIENTO TERRITORIAL ACORDE AL CUMPLIMIENTO DE REQUISITOS DE TRANSPARENCIA, OPORTUNIDAD, EFICIENCIA Y EFICACIA, DIRIGIDA A LOS SUJETOS DE CONTROL DE LA CONTRALORÍA GENERAL DEL QUINDÍO (FUNCIONARIOS DE LA ALCALDÍA MUNICIPAL, SECRETARIOS DE DESPACHO, CONCEJALES DEL MUNICIPIO DE FILANDIA QUINDÍO) CON UNA DURACIÓN DE DOS (2) JORNADAS.</t>
  </si>
  <si>
    <t>XENCO</t>
  </si>
  <si>
    <t>PRESTAR EL SERVICIO DE APOYO Y SOPORTE EN LA PARAMETRIZACIÓN DE LOS MÓDULOS DE CONTABILIDAD, NOMINA, TESORERÍA Y PRESUPUESTO, Y PRESTAR ASESORÍA EN LA ACTUALIZACIÓN DE NUEVAS VERSIONES POR CAMBIOS NORMATIVOS</t>
  </si>
  <si>
    <t>JULIÁN DANIEL MURILLAS MARÍN</t>
  </si>
  <si>
    <t>PRESTACIÓN DE SERVICIOS DE APOYO A LA GESTIÓN PARA APOYAR EL COMPONENTE JURÍDICO DE LAS FUNCIONES A CARGO DE LA PROFESIONAL UNIVERSITARIA / ABOGADA, ADSCRITA AL DESPACHO DEL CONTRALOR DE LA CONTRALORÍA GENERAL DEL QUINDÍO.</t>
  </si>
  <si>
    <t>CESAR AUGUSTO JARAMILLO PATIÑO</t>
  </si>
  <si>
    <t>PRESTACIÓN DE SERVICIOS PROFESIONALES PARA APOYAR EN EL DESARROLLO DE LAS ACTIVIDADES RELACIONADAS CON LAS TECNOLOGÍAS DE LA INFORMACIÓN Y EN EL MANTENIMIENTO DE LOS EQUIPOS ELECTRÓNICOS DE LA CONTRALORÍA GENERAL DEL QUINDÍO</t>
  </si>
  <si>
    <t>JUAN PABLO AGUDELO COSSIO</t>
  </si>
  <si>
    <t>PRESTACIÓN DE SERVICIOS PROFESIONALES PARA APOYAR A LA OFICINA ASESORA DE CONTROL INTERNO DE LA CONTRALORÍA GENERAL DEL QUINDÍO</t>
  </si>
  <si>
    <t>LINA MARÍA SÁNCHEZ ARANGO</t>
  </si>
  <si>
    <t>PRESTACIÓN DE SERVICIOS PARA LA REALIZACIÓN DE NUEVE (9) TALLERES DE DOS (2) HORAS CADA UNO, RELACIONADOS CON TEMAS ESTRATÉGICOS Y MOTIVACIONALES DIRIGIDOS A LOS FUNCIONARIOS DE LA CONTRALORÍA GENERAL DEL QUINDÍO</t>
  </si>
  <si>
    <t>LUIS ALFONSO COHECHA SALAZAR</t>
  </si>
  <si>
    <t>DICTAR CAPACITACIÓN SOBRE CONTROL FISCAL Y RESPONSABILIDAD FISCAL DIRIGIDA A LOS SUJETOS DE CONTROL DE LA CONTRALORÍA GENERAL DEL QUINDÍO (FUNCIONARIOS DE LA ADMINISTRACIÓN DEL DEPARTAMENTO DEL QUINDÍO), CON UNA DURACIÓN DE DOS (2) JORNADAS DISTRIBUIDAS EN DOS (2) DÍAS.</t>
  </si>
  <si>
    <t>PAULA ANDREA MEJÍA CAMPOS</t>
  </si>
  <si>
    <t>JUAN FERNANDO LÓPEZ GÓMEZ</t>
  </si>
  <si>
    <t>PRESTACIÓN DE SERVICIOS PROFESIONALES PARA APOYAR EL COMPONENTE FINANCIERO DE LA DIRECCIÓN ADMINISTRATIVA Y FINANCIERA DE LA CONTRALORÍA GENERAL DEL QUINDÍO</t>
  </si>
  <si>
    <t>MARTHA LILIANA GUTIÉRREZ</t>
  </si>
  <si>
    <t>PRESTACIÓN DE SERVICIOS DE APOYO A LA GESTIÓN PARA APOYAR LA DIRECCIÓN ADMINISTRATIVA Y FINANCIERA DE LA CONTRALORÍA GENERAL DEL QUINDÍO</t>
  </si>
  <si>
    <t>LUZ STELLA OSPINA SÁNCHEZ</t>
  </si>
  <si>
    <t>PRESTACIÓN DE SERVICIOS PROFESIONALES COMO COMUNICADOR SOCIAL Y PERIODISTA, PARA APOYAR CUBRIMIENTOS PERIODÍSTICOS, REDACCIÓN Y PUBLICACIÓN DE NOTICIAS EN LOS DIFERENTES MEDIOS DE COMUNICACIÓN Y DISEÑO DE HERRAMIENTAS DE COMUNICACIÓN QUE REQUIERE LA CONTRALORÍA GENERAL DEL QUINDÍO PARA EL DESARROLLO DE LAS ACTIVIDADES DE COMUNICACIÓN INTERNA Y EXTERNA”.</t>
  </si>
  <si>
    <t>PRESTACIÓN DE SERVICIOS PROFESIONALES PARA APOYAR EL COMPONENTE FINANCIERO Y CONTABLE DE LA DIRECCIÓN ADMINISTRATIVA Y FINANCIERA DE LA CONTRALORÍA GENERAL DEL QUINDÍO</t>
  </si>
  <si>
    <t>PRESTACIÓN DE SERVICIOS PROFESIONALES COMO ABOGADO (A) PARA APOYAR EL COMPONENTE ADMINISTRATIVO DE LAS FUNCIONES A CARGO DE LA OFICINA DE LA DIRECCIÓN ADMINISTRATIVA Y FINANCIERA DE LA CONTRALORÍA GENERAL DEL QUINDÍO</t>
  </si>
  <si>
    <t>LUZ ADRIANA HOYOS GONZÁLEZ</t>
  </si>
  <si>
    <t>PRESTACIÓN DE SERVICIOS PROFESIONALES PARA REALIZAR ACTIVIDADES QUE APORTEN A LA EFICIENTE GESTIÓN ASIGNADA A LA OFICINA ASESORA DE PLANEACIÓN DE LA CONTRALORÍA GENERAL DEL QUINDÍO</t>
  </si>
  <si>
    <t>JHODI ANDREA ZULUAGA OROZCO</t>
  </si>
  <si>
    <t xml:space="preserve"> PRESTACIÓN DE SERVICIOS PROFESIONALES PARA APOYAR ACTIVIDADES DE PARTICIPACIÓN CIUDADANA DE LA CONTRALORÍA GENERAL DEL QUINDÍO</t>
  </si>
  <si>
    <t>DAGOBERTO PIMENTEL VALLEJO</t>
  </si>
  <si>
    <t>HÉCTOR FABIO CARDONA RENDÓN</t>
  </si>
  <si>
    <t>PRESTACIÓN DE SERVICIOS PROFESIONALES PARA APOYAR A LA CONTRALORÍA GENERAL DEL QUINDÍO, EN TODO LO RELACIONADO CON LA IMPLEMENTACIÓN DEL SISTEMA ELECTRÓNICO DE CONTRATACIÓN PÚBLICA SECOP ll Y EN LA TIENDA VIRTUAL DEL ESTADO COLOMBIANO</t>
  </si>
  <si>
    <t>CARLOS ANDRÉS RIVERA CARDONA</t>
  </si>
  <si>
    <t>PRESTACIÓN DE SERVICIOS PROFESIONALES COMO ABOGADO (A) PARA APOYAR EN EL DESARROLLO DE LAS ACTIVIDADES RELACIONADAS CON LA DESCONGESTIÓN RESPECTO A LOS PROCESOS DE RESPONSABILIDAD FISCAL DE LAS VIGENCIA 2016 Y 2017 DE LA CONTRALORÍA GENERAL DEL QUINDÍO</t>
  </si>
  <si>
    <t>JPD ASOCIADOS SAS BIC</t>
  </si>
  <si>
    <t>DICTAR CAPACITACIÓN A LOS FUNCIONARIOS DE LA CONTRALORÍA GENERAL DEL QUINDÍO SOBRE LA EFICIENCIA FISCAL COMO MEDIO PREVENTIVO DE CONTROL FISCAL PARA ENTIDADES TERRITORIALES CON UNA DURACIÓN DE 16 HORAS ACADÉMICAS</t>
  </si>
  <si>
    <t xml:space="preserve"> XENCO SA</t>
  </si>
  <si>
    <t>PRESTAR EL SERVICIO DE ACTUALIZACIÓN Y MIGRACIÓN DEL SOFTWARE -SISTEMA INTEGRADO SXG5, A LA VERSIÓN SX ADVANCED-ASÌ COMO APOYO Y SOPORTE EN LA PARAMETRIZACIÓN DE LOS MÓDULOS DE CONTABILIDAD, NÓMINA, TESORERÍA Y PRESUPUESTO</t>
  </si>
  <si>
    <t>MARÍA PAULINA CORREDOR POTOSI</t>
  </si>
  <si>
    <t>INSTALACIÓN, PARAMETRIZACIÓN, CAPACITACIÓN Y PUESTA EN FUNCIONAMIENTO, DEL MODULO DE PETICIONES, QUEJAS Y DENUNCIAS DEL SISTEMA INTEGRADO DE INFORMACIÓN DE CONTROL ORGANIZACIONAL SIICO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</si>
</sst>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3" formatCode="_-* #,##0.00_-;\-* #,##0.00_-;_-* &quot;-&quot;??_-;_-@_-"/>
    <numFmt numFmtId="164" formatCode="_-* #,##0_-;\-* #,##0_-;_-* &quot;-&quot;??_-;_-@_-"/>
    <numFmt numFmtId="165" formatCode="#,##0_ ;\-#,##0\ "/>
  </numFmts>
  <fonts count="28" x14ac:knownFonts="1">
    <font>
      <sz val="11"/>
      <color theme="1"/>
      <name val="Calibri"/>
      <family val="2"/>
      <scheme val="minor"/>
    </font>
    <font>
      <sz val="11"/>
      <color theme="1"/>
      <name val="Calibri"/>
      <family val="2"/>
      <scheme val="minor"/>
    </font>
    <font>
      <b/>
      <sz val="9"/>
      <color rgb="FF000000"/>
      <name val="Tahoma"/>
      <family val="2"/>
    </font>
    <font>
      <sz val="9"/>
      <color rgb="FF000000"/>
      <name val="Tahoma"/>
      <family val="2"/>
    </font>
    <font>
      <sz val="8"/>
      <color rgb="FF000000"/>
      <name val="Arial"/>
      <family val="2"/>
    </font>
    <font>
      <b/>
      <sz val="9"/>
      <color rgb="FF000000"/>
      <name val="Arial"/>
      <family val="2"/>
    </font>
    <font>
      <sz val="9"/>
      <name val="Arial"/>
      <family val="2"/>
    </font>
    <font>
      <sz val="9"/>
      <color rgb="FF000000"/>
      <name val="Arial"/>
      <family val="2"/>
    </font>
    <font>
      <sz val="9"/>
      <color rgb="FFFF0000"/>
      <name val="Arial"/>
      <family val="2"/>
    </font>
    <font>
      <sz val="9"/>
      <color rgb="FF000000"/>
      <name val="Calibri"/>
      <family val="2"/>
    </font>
    <font>
      <b/>
      <u/>
      <sz val="9"/>
      <color rgb="FF000000"/>
      <name val="Arial"/>
      <family val="2"/>
    </font>
    <font>
      <b/>
      <sz val="9"/>
      <name val="Arial"/>
      <family val="2"/>
    </font>
    <font>
      <sz val="9"/>
      <color rgb="FF366092"/>
      <name val="Arial"/>
      <family val="2"/>
    </font>
    <font>
      <sz val="9"/>
      <color indexed="81"/>
      <name val="Tahoma"/>
      <family val="2"/>
    </font>
    <font>
      <b/>
      <sz val="9"/>
      <color indexed="81"/>
      <name val="Tahoma"/>
      <family val="2"/>
    </font>
    <font>
      <b/>
      <sz val="11"/>
      <color rgb="FF000000"/>
      <name val="Arial"/>
      <family val="2"/>
    </font>
    <font>
      <b/>
      <sz val="12"/>
      <color rgb="FF000000"/>
      <name val="Arial"/>
      <family val="2"/>
    </font>
    <font>
      <sz val="10"/>
      <name val="Arial"/>
      <family val="2"/>
    </font>
    <font>
      <b/>
      <sz val="9"/>
      <color rgb="FF000000"/>
      <name val="Calibri"/>
      <family val="2"/>
    </font>
    <font>
      <b/>
      <sz val="9"/>
      <color rgb="FF0070C0"/>
      <name val="Arial"/>
      <family val="2"/>
    </font>
    <font>
      <sz val="9"/>
      <color rgb="FF0070C0"/>
      <name val="Arial"/>
      <family val="2"/>
    </font>
    <font>
      <sz val="8"/>
      <color rgb="FFFF0000"/>
      <name val="Arial"/>
      <family val="2"/>
    </font>
    <font>
      <sz val="9"/>
      <name val="Calibri"/>
      <family val="2"/>
    </font>
    <font>
      <sz val="8"/>
      <name val="Arial"/>
      <family val="2"/>
    </font>
    <font>
      <b/>
      <sz val="9"/>
      <color theme="1"/>
      <name val="Calibri"/>
      <family val="2"/>
      <scheme val="minor"/>
    </font>
    <font>
      <sz val="9"/>
      <color theme="1"/>
      <name val="Calibri"/>
      <family val="2"/>
      <scheme val="minor"/>
    </font>
    <font>
      <sz val="9"/>
      <color rgb="FF3D3D3D"/>
      <name val="Calibri"/>
      <family val="2"/>
      <scheme val="minor"/>
    </font>
    <font>
      <sz val="9"/>
      <color rgb="FF000000"/>
      <name val="Calibri"/>
      <family val="2"/>
      <scheme val="minor"/>
    </font>
  </fonts>
  <fills count="19">
    <fill>
      <patternFill patternType="none"/>
    </fill>
    <fill>
      <patternFill patternType="gray125"/>
    </fill>
    <fill>
      <patternFill patternType="solid">
        <fgColor rgb="FFFFC000"/>
        <bgColor rgb="FF000000"/>
      </patternFill>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theme="0"/>
        <bgColor rgb="FFD8D8D8"/>
      </patternFill>
    </fill>
    <fill>
      <patternFill patternType="solid">
        <fgColor rgb="FFFFC000"/>
        <bgColor indexed="64"/>
      </patternFill>
    </fill>
    <fill>
      <patternFill patternType="solid">
        <fgColor rgb="FF92D050"/>
        <bgColor indexed="64"/>
      </patternFill>
    </fill>
    <fill>
      <patternFill patternType="solid">
        <fgColor rgb="FF92D050"/>
        <bgColor rgb="FF000000"/>
      </patternFill>
    </fill>
    <fill>
      <patternFill patternType="solid">
        <fgColor rgb="FF00B0F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FF"/>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medium">
        <color indexed="64"/>
      </bottom>
      <diagonal/>
    </border>
    <border>
      <left/>
      <right/>
      <top style="thin">
        <color rgb="FF000000"/>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right style="thin">
        <color indexed="64"/>
      </right>
      <top style="medium">
        <color indexed="64"/>
      </top>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3">
    <xf numFmtId="0" fontId="0" fillId="0" borderId="0" xfId="0"/>
    <xf numFmtId="0" fontId="7" fillId="5" borderId="0" xfId="0" applyFont="1" applyFill="1" applyBorder="1" applyAlignment="1">
      <alignment horizontal="center" vertical="center"/>
    </xf>
    <xf numFmtId="0" fontId="5" fillId="6" borderId="15"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4"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9" fontId="7" fillId="0" borderId="22" xfId="0" applyNumberFormat="1" applyFont="1" applyFill="1" applyBorder="1" applyAlignment="1">
      <alignment horizontal="center" vertical="center" wrapText="1"/>
    </xf>
    <xf numFmtId="9" fontId="7" fillId="0" borderId="23"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9" fontId="7" fillId="0" borderId="25"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25" xfId="0" applyFont="1" applyFill="1" applyBorder="1" applyAlignment="1">
      <alignment horizontal="center" vertical="center" wrapText="1"/>
    </xf>
    <xf numFmtId="9" fontId="7" fillId="0" borderId="22" xfId="2" applyFont="1" applyFill="1" applyBorder="1" applyAlignment="1">
      <alignment horizontal="center" vertical="center" wrapText="1"/>
    </xf>
    <xf numFmtId="9" fontId="7" fillId="0" borderId="26"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9" fontId="7" fillId="0" borderId="27" xfId="0" applyNumberFormat="1" applyFont="1" applyFill="1" applyBorder="1" applyAlignment="1">
      <alignment horizontal="center" vertical="center" wrapText="1"/>
    </xf>
    <xf numFmtId="9" fontId="7" fillId="0" borderId="30" xfId="0" applyNumberFormat="1" applyFont="1" applyFill="1" applyBorder="1" applyAlignment="1">
      <alignment horizontal="center" vertical="center" wrapText="1"/>
    </xf>
    <xf numFmtId="9" fontId="7" fillId="0" borderId="27" xfId="2" applyFont="1" applyFill="1" applyBorder="1" applyAlignment="1">
      <alignment horizontal="center" vertical="center" wrapText="1"/>
    </xf>
    <xf numFmtId="9" fontId="7" fillId="0" borderId="24" xfId="0" applyNumberFormat="1" applyFont="1" applyFill="1" applyBorder="1" applyAlignment="1">
      <alignment horizontal="center" vertical="center" wrapText="1"/>
    </xf>
    <xf numFmtId="9" fontId="7" fillId="0" borderId="24" xfId="2" applyFont="1" applyFill="1" applyBorder="1" applyAlignment="1">
      <alignment horizontal="center" vertical="center" wrapText="1"/>
    </xf>
    <xf numFmtId="0" fontId="5" fillId="2" borderId="17" xfId="0" applyFont="1" applyFill="1" applyBorder="1" applyAlignment="1">
      <alignment horizontal="center" vertical="center"/>
    </xf>
    <xf numFmtId="0" fontId="11" fillId="0" borderId="21" xfId="0" applyFont="1" applyFill="1" applyBorder="1" applyAlignment="1">
      <alignment horizontal="center" vertical="center" wrapText="1"/>
    </xf>
    <xf numFmtId="9" fontId="6" fillId="0" borderId="24"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165" fontId="6" fillId="0" borderId="22"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9" fontId="6" fillId="4" borderId="24"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9" fontId="7" fillId="4" borderId="24" xfId="0" applyNumberFormat="1" applyFont="1" applyFill="1" applyBorder="1" applyAlignment="1">
      <alignment horizontal="center" vertical="center" wrapText="1"/>
    </xf>
    <xf numFmtId="9" fontId="7" fillId="4" borderId="31" xfId="0" applyNumberFormat="1" applyFont="1" applyFill="1" applyBorder="1" applyAlignment="1">
      <alignment horizontal="center" vertical="center" wrapText="1"/>
    </xf>
    <xf numFmtId="9" fontId="5" fillId="2" borderId="31" xfId="0" applyNumberFormat="1" applyFont="1" applyFill="1" applyBorder="1" applyAlignment="1">
      <alignment horizontal="center" vertical="center"/>
    </xf>
    <xf numFmtId="0" fontId="5" fillId="0" borderId="46" xfId="0" applyFont="1" applyFill="1" applyBorder="1" applyAlignment="1">
      <alignment horizontal="center" vertical="center" wrapText="1"/>
    </xf>
    <xf numFmtId="9" fontId="7" fillId="0" borderId="46" xfId="0" applyNumberFormat="1" applyFont="1" applyFill="1" applyBorder="1" applyAlignment="1">
      <alignment horizontal="center" vertical="center" wrapText="1"/>
    </xf>
    <xf numFmtId="9" fontId="7" fillId="0" borderId="47" xfId="0" applyNumberFormat="1" applyFont="1" applyFill="1" applyBorder="1" applyAlignment="1">
      <alignment horizontal="center" vertical="center" wrapText="1"/>
    </xf>
    <xf numFmtId="0" fontId="5" fillId="0" borderId="22" xfId="0" applyFont="1" applyFill="1" applyBorder="1" applyAlignment="1">
      <alignment horizontal="center" vertical="center" wrapText="1"/>
    </xf>
    <xf numFmtId="9" fontId="5" fillId="2" borderId="13"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7" fillId="0" borderId="24" xfId="0" applyFont="1" applyFill="1" applyBorder="1" applyAlignment="1">
      <alignment horizontal="center" vertical="center"/>
    </xf>
    <xf numFmtId="0" fontId="5" fillId="4" borderId="24" xfId="0" applyFont="1" applyFill="1" applyBorder="1" applyAlignment="1">
      <alignment horizontal="center" vertical="center" wrapText="1"/>
    </xf>
    <xf numFmtId="0" fontId="7"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9" fontId="5" fillId="6" borderId="8" xfId="2" applyFont="1" applyFill="1" applyBorder="1" applyAlignment="1">
      <alignment horizontal="center" vertical="center" wrapText="1"/>
    </xf>
    <xf numFmtId="9" fontId="6" fillId="4" borderId="14" xfId="2" applyFont="1" applyFill="1" applyBorder="1" applyAlignment="1">
      <alignment horizontal="center" vertical="center"/>
    </xf>
    <xf numFmtId="0" fontId="5" fillId="6" borderId="11" xfId="0" applyFont="1" applyFill="1" applyBorder="1" applyAlignment="1">
      <alignment horizontal="center" vertical="center" wrapText="1"/>
    </xf>
    <xf numFmtId="0" fontId="6" fillId="4" borderId="16" xfId="0" applyFont="1" applyFill="1" applyBorder="1" applyAlignment="1">
      <alignment horizontal="center" vertical="center"/>
    </xf>
    <xf numFmtId="0" fontId="5" fillId="4" borderId="24" xfId="0" applyFont="1" applyFill="1" applyBorder="1" applyAlignment="1">
      <alignment horizontal="center" vertical="center"/>
    </xf>
    <xf numFmtId="15" fontId="5" fillId="4" borderId="24"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4" borderId="14" xfId="0" applyFont="1" applyFill="1" applyBorder="1" applyAlignment="1">
      <alignment horizontal="center" vertical="center"/>
    </xf>
    <xf numFmtId="0" fontId="5" fillId="6" borderId="8" xfId="0" applyFont="1" applyFill="1" applyBorder="1" applyAlignment="1">
      <alignment horizontal="center" vertical="center"/>
    </xf>
    <xf numFmtId="0" fontId="7" fillId="2" borderId="24"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31" xfId="0" applyFont="1" applyFill="1" applyBorder="1" applyAlignment="1">
      <alignment horizontal="center" vertical="center"/>
    </xf>
    <xf numFmtId="0" fontId="5" fillId="2" borderId="38" xfId="0" applyFont="1" applyFill="1" applyBorder="1" applyAlignment="1">
      <alignment horizontal="right" vertical="center"/>
    </xf>
    <xf numFmtId="0" fontId="5" fillId="2" borderId="40" xfId="0" applyFont="1" applyFill="1" applyBorder="1" applyAlignment="1">
      <alignment horizontal="right" vertical="center"/>
    </xf>
    <xf numFmtId="0" fontId="5" fillId="2" borderId="39" xfId="0" applyFont="1" applyFill="1" applyBorder="1" applyAlignment="1">
      <alignment horizontal="right" vertical="center"/>
    </xf>
    <xf numFmtId="0" fontId="5" fillId="2" borderId="42" xfId="0" applyFont="1" applyFill="1" applyBorder="1" applyAlignment="1">
      <alignment horizontal="right" vertical="center"/>
    </xf>
    <xf numFmtId="0" fontId="5" fillId="2" borderId="44" xfId="0" applyFont="1" applyFill="1" applyBorder="1" applyAlignment="1">
      <alignment horizontal="right" vertical="center"/>
    </xf>
    <xf numFmtId="0" fontId="9" fillId="0" borderId="0" xfId="0" applyFont="1" applyFill="1" applyBorder="1" applyAlignment="1">
      <alignment horizontal="center" vertical="center"/>
    </xf>
    <xf numFmtId="0" fontId="5" fillId="2" borderId="43" xfId="0" applyFont="1" applyFill="1" applyBorder="1" applyAlignment="1">
      <alignment horizontal="right" vertical="center"/>
    </xf>
    <xf numFmtId="0" fontId="6" fillId="0" borderId="24"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2" borderId="13" xfId="0" applyFont="1" applyFill="1" applyBorder="1" applyAlignment="1">
      <alignment horizontal="center" vertical="center"/>
    </xf>
    <xf numFmtId="9" fontId="5" fillId="4" borderId="38" xfId="2" applyFont="1" applyFill="1" applyBorder="1" applyAlignment="1">
      <alignment horizontal="center" vertical="center" wrapText="1"/>
    </xf>
    <xf numFmtId="9" fontId="5" fillId="4" borderId="39" xfId="2" applyFont="1" applyFill="1" applyBorder="1" applyAlignment="1">
      <alignment horizontal="center" vertical="center" wrapText="1"/>
    </xf>
    <xf numFmtId="9" fontId="5" fillId="4" borderId="40" xfId="2" applyFont="1" applyFill="1" applyBorder="1" applyAlignment="1">
      <alignment horizontal="center" vertical="center" wrapText="1"/>
    </xf>
    <xf numFmtId="9" fontId="5" fillId="4" borderId="55" xfId="2" applyFont="1" applyFill="1" applyBorder="1" applyAlignment="1">
      <alignment horizontal="center" vertical="center" wrapText="1"/>
    </xf>
    <xf numFmtId="9" fontId="5" fillId="4" borderId="0" xfId="2" applyFont="1" applyFill="1" applyBorder="1" applyAlignment="1">
      <alignment horizontal="center" vertical="center" wrapText="1"/>
    </xf>
    <xf numFmtId="9" fontId="5" fillId="4" borderId="20" xfId="2" applyFont="1" applyFill="1" applyBorder="1" applyAlignment="1">
      <alignment horizontal="center" vertical="center" wrapText="1"/>
    </xf>
    <xf numFmtId="9" fontId="5" fillId="4" borderId="56" xfId="2" applyFont="1" applyFill="1" applyBorder="1" applyAlignment="1">
      <alignment horizontal="center" vertical="center" wrapText="1"/>
    </xf>
    <xf numFmtId="9" fontId="5" fillId="4" borderId="19" xfId="2" applyFont="1" applyFill="1" applyBorder="1" applyAlignment="1">
      <alignment horizontal="center" vertical="center" wrapText="1"/>
    </xf>
    <xf numFmtId="9" fontId="5" fillId="4" borderId="57" xfId="2" applyFont="1" applyFill="1" applyBorder="1" applyAlignment="1">
      <alignment horizontal="center" vertical="center" wrapText="1"/>
    </xf>
    <xf numFmtId="15" fontId="15" fillId="4" borderId="24" xfId="0" applyNumberFormat="1" applyFont="1" applyFill="1" applyBorder="1" applyAlignment="1">
      <alignment horizontal="center" vertical="center" wrapText="1"/>
    </xf>
    <xf numFmtId="15" fontId="15" fillId="4" borderId="58" xfId="0" applyNumberFormat="1" applyFont="1" applyFill="1" applyBorder="1" applyAlignment="1">
      <alignment horizontal="center" vertical="center" wrapText="1"/>
    </xf>
    <xf numFmtId="15" fontId="15" fillId="4" borderId="59" xfId="0" applyNumberFormat="1" applyFont="1" applyFill="1" applyBorder="1" applyAlignment="1">
      <alignment horizontal="center" vertical="center" wrapText="1"/>
    </xf>
    <xf numFmtId="15" fontId="15" fillId="4" borderId="51" xfId="0" applyNumberFormat="1" applyFont="1" applyFill="1" applyBorder="1" applyAlignment="1">
      <alignment horizontal="center" vertical="center" wrapText="1"/>
    </xf>
    <xf numFmtId="0" fontId="7" fillId="2" borderId="58" xfId="0" applyFont="1" applyFill="1" applyBorder="1" applyAlignment="1">
      <alignment vertical="center"/>
    </xf>
    <xf numFmtId="0" fontId="7" fillId="2" borderId="59" xfId="0" applyFont="1" applyFill="1" applyBorder="1" applyAlignment="1">
      <alignment vertical="center"/>
    </xf>
    <xf numFmtId="0" fontId="7" fillId="2" borderId="51" xfId="0" applyFont="1" applyFill="1" applyBorder="1" applyAlignment="1">
      <alignment vertical="center"/>
    </xf>
    <xf numFmtId="0" fontId="7" fillId="7"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22"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0" borderId="46" xfId="0" applyFont="1" applyFill="1" applyBorder="1" applyAlignment="1">
      <alignment horizontal="left" vertical="center" wrapText="1"/>
    </xf>
    <xf numFmtId="9" fontId="6" fillId="0" borderId="22" xfId="0" applyNumberFormat="1" applyFont="1" applyFill="1" applyBorder="1" applyAlignment="1">
      <alignment horizontal="left" vertical="center" wrapText="1"/>
    </xf>
    <xf numFmtId="9" fontId="7" fillId="0" borderId="22" xfId="0" applyNumberFormat="1" applyFont="1" applyFill="1" applyBorder="1" applyAlignment="1">
      <alignment horizontal="left" vertical="center" wrapText="1"/>
    </xf>
    <xf numFmtId="0" fontId="7" fillId="0" borderId="2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6" fillId="4" borderId="24" xfId="0" applyFont="1" applyFill="1" applyBorder="1" applyAlignment="1">
      <alignment horizontal="left" vertical="top" wrapText="1"/>
    </xf>
    <xf numFmtId="9" fontId="6" fillId="4" borderId="22" xfId="0" applyNumberFormat="1" applyFont="1" applyFill="1" applyBorder="1" applyAlignment="1">
      <alignment horizontal="left" vertical="center" wrapText="1"/>
    </xf>
    <xf numFmtId="9" fontId="6" fillId="4" borderId="27" xfId="0" applyNumberFormat="1" applyFont="1" applyFill="1" applyBorder="1" applyAlignment="1">
      <alignment horizontal="left" vertical="center" wrapText="1"/>
    </xf>
    <xf numFmtId="9" fontId="6" fillId="4" borderId="24" xfId="0" applyNumberFormat="1" applyFont="1" applyFill="1" applyBorder="1" applyAlignment="1">
      <alignment horizontal="left" vertical="center" wrapText="1"/>
    </xf>
    <xf numFmtId="9" fontId="7" fillId="0" borderId="24" xfId="0" applyNumberFormat="1" applyFont="1" applyFill="1" applyBorder="1" applyAlignment="1">
      <alignment horizontal="left" vertical="center" wrapText="1"/>
    </xf>
    <xf numFmtId="0" fontId="7"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7" borderId="3" xfId="0" applyFont="1" applyFill="1" applyBorder="1" applyAlignment="1">
      <alignment horizontal="center" vertical="center"/>
    </xf>
    <xf numFmtId="0" fontId="5" fillId="7" borderId="33"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7" borderId="33" xfId="0" applyFont="1" applyFill="1" applyBorder="1" applyAlignment="1">
      <alignment horizontal="center" vertical="center" wrapText="1"/>
    </xf>
    <xf numFmtId="9" fontId="7" fillId="7" borderId="0"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9" fontId="7" fillId="7" borderId="0" xfId="2"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4"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16" fillId="7" borderId="24" xfId="0" applyFont="1" applyFill="1" applyBorder="1" applyAlignment="1">
      <alignment horizontal="center" vertical="center"/>
    </xf>
    <xf numFmtId="0" fontId="5" fillId="8" borderId="24" xfId="0" applyFont="1" applyFill="1" applyBorder="1" applyAlignment="1">
      <alignment horizontal="center" vertical="center" wrapText="1"/>
    </xf>
    <xf numFmtId="0" fontId="6" fillId="8" borderId="22" xfId="0" applyFont="1" applyFill="1" applyBorder="1" applyAlignment="1">
      <alignment horizontal="left" vertical="center" wrapText="1"/>
    </xf>
    <xf numFmtId="0" fontId="6" fillId="9" borderId="22" xfId="0" applyFont="1" applyFill="1" applyBorder="1" applyAlignment="1">
      <alignment horizontal="left" vertical="center" wrapText="1"/>
    </xf>
    <xf numFmtId="0" fontId="7" fillId="8" borderId="22" xfId="0" applyFont="1" applyFill="1" applyBorder="1" applyAlignment="1">
      <alignment horizontal="center" vertical="center" wrapText="1"/>
    </xf>
    <xf numFmtId="0" fontId="7" fillId="8" borderId="22" xfId="0" applyFont="1" applyFill="1" applyBorder="1" applyAlignment="1">
      <alignment horizontal="left" vertical="center" wrapText="1"/>
    </xf>
    <xf numFmtId="9" fontId="7" fillId="8" borderId="22" xfId="0" applyNumberFormat="1" applyFont="1" applyFill="1" applyBorder="1" applyAlignment="1">
      <alignment horizontal="center" vertical="center" wrapText="1"/>
    </xf>
    <xf numFmtId="0" fontId="4" fillId="8" borderId="22" xfId="0" applyFont="1" applyFill="1" applyBorder="1" applyAlignment="1">
      <alignment horizontal="center" vertical="center" wrapText="1"/>
    </xf>
    <xf numFmtId="9" fontId="7" fillId="8" borderId="23" xfId="0" applyNumberFormat="1" applyFont="1" applyFill="1" applyBorder="1" applyAlignment="1">
      <alignment horizontal="center" vertical="center" wrapText="1"/>
    </xf>
    <xf numFmtId="0" fontId="7" fillId="8" borderId="24" xfId="0" applyFont="1" applyFill="1" applyBorder="1" applyAlignment="1">
      <alignment horizontal="center" vertical="center"/>
    </xf>
    <xf numFmtId="0" fontId="7" fillId="8" borderId="0" xfId="0" applyFont="1" applyFill="1" applyBorder="1" applyAlignment="1">
      <alignment horizontal="center" vertical="center"/>
    </xf>
    <xf numFmtId="0" fontId="7" fillId="9" borderId="22" xfId="0" applyFont="1" applyFill="1" applyBorder="1" applyAlignment="1">
      <alignment horizontal="left" vertical="center" wrapText="1"/>
    </xf>
    <xf numFmtId="0" fontId="6" fillId="8" borderId="0" xfId="0" applyFont="1" applyFill="1" applyBorder="1" applyAlignment="1">
      <alignment horizontal="left" vertical="center"/>
    </xf>
    <xf numFmtId="0" fontId="12" fillId="8" borderId="22" xfId="0" applyFont="1" applyFill="1" applyBorder="1" applyAlignment="1">
      <alignment horizontal="center" vertical="center" wrapText="1"/>
    </xf>
    <xf numFmtId="0" fontId="6" fillId="8" borderId="22" xfId="0"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0" fontId="7" fillId="8" borderId="25" xfId="0" applyFont="1" applyFill="1" applyBorder="1" applyAlignment="1">
      <alignment horizontal="center" vertical="center" wrapText="1"/>
    </xf>
    <xf numFmtId="0" fontId="11" fillId="8" borderId="24" xfId="0" applyFont="1" applyFill="1" applyBorder="1" applyAlignment="1">
      <alignment horizontal="center" vertical="center" wrapText="1"/>
    </xf>
    <xf numFmtId="164" fontId="6" fillId="8" borderId="22" xfId="1" applyNumberFormat="1" applyFont="1" applyFill="1" applyBorder="1" applyAlignment="1">
      <alignment vertical="center" wrapText="1"/>
    </xf>
    <xf numFmtId="165" fontId="6" fillId="8" borderId="22" xfId="0" applyNumberFormat="1" applyFont="1" applyFill="1" applyBorder="1" applyAlignment="1">
      <alignment horizontal="center" vertical="center" wrapText="1"/>
    </xf>
    <xf numFmtId="9" fontId="6" fillId="8" borderId="22" xfId="0" applyNumberFormat="1" applyFont="1" applyFill="1" applyBorder="1" applyAlignment="1">
      <alignment horizontal="center" vertical="center" wrapText="1"/>
    </xf>
    <xf numFmtId="9" fontId="6" fillId="8" borderId="23" xfId="0" applyNumberFormat="1" applyFont="1" applyFill="1" applyBorder="1" applyAlignment="1">
      <alignment horizontal="center" vertical="center" wrapText="1"/>
    </xf>
    <xf numFmtId="0" fontId="6" fillId="8" borderId="24" xfId="0" applyFont="1" applyFill="1" applyBorder="1" applyAlignment="1">
      <alignment horizontal="center" vertical="center"/>
    </xf>
    <xf numFmtId="0" fontId="6" fillId="8" borderId="0" xfId="0" applyFont="1" applyFill="1" applyBorder="1" applyAlignment="1">
      <alignment horizontal="center" vertical="center"/>
    </xf>
    <xf numFmtId="0" fontId="11" fillId="9" borderId="24"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6" fillId="9" borderId="36" xfId="0" applyFont="1" applyFill="1" applyBorder="1" applyAlignment="1">
      <alignment horizontal="center" vertical="center" wrapText="1"/>
    </xf>
    <xf numFmtId="9" fontId="6" fillId="9" borderId="22" xfId="0" applyNumberFormat="1" applyFont="1" applyFill="1" applyBorder="1" applyAlignment="1">
      <alignment horizontal="center" vertical="center" wrapText="1"/>
    </xf>
    <xf numFmtId="9" fontId="6" fillId="9" borderId="23" xfId="0" applyNumberFormat="1" applyFont="1" applyFill="1" applyBorder="1" applyAlignment="1">
      <alignment horizontal="center" vertical="center" wrapText="1"/>
    </xf>
    <xf numFmtId="0" fontId="6" fillId="9" borderId="24" xfId="0" applyFont="1" applyFill="1" applyBorder="1" applyAlignment="1">
      <alignment horizontal="center" vertical="center"/>
    </xf>
    <xf numFmtId="0" fontId="6" fillId="9" borderId="0" xfId="0" applyFont="1" applyFill="1" applyBorder="1" applyAlignment="1">
      <alignment horizontal="center" vertical="center"/>
    </xf>
    <xf numFmtId="0" fontId="7" fillId="8" borderId="0" xfId="0" applyFont="1" applyFill="1" applyBorder="1" applyAlignment="1">
      <alignment horizontal="left" vertical="center"/>
    </xf>
    <xf numFmtId="0" fontId="6" fillId="8" borderId="25" xfId="0" applyFont="1" applyFill="1" applyBorder="1" applyAlignment="1">
      <alignment horizontal="left" vertical="center" wrapText="1"/>
    </xf>
    <xf numFmtId="0" fontId="5" fillId="8" borderId="31" xfId="0" applyFont="1" applyFill="1" applyBorder="1" applyAlignment="1">
      <alignment horizontal="center" vertical="center" wrapText="1"/>
    </xf>
    <xf numFmtId="0" fontId="7" fillId="9" borderId="24" xfId="0" applyFont="1" applyFill="1" applyBorder="1" applyAlignment="1">
      <alignment horizontal="left" vertical="center" wrapText="1"/>
    </xf>
    <xf numFmtId="0" fontId="7" fillId="9" borderId="40" xfId="0" applyFont="1" applyFill="1" applyBorder="1" applyAlignment="1">
      <alignment horizontal="left" vertical="center" wrapText="1"/>
    </xf>
    <xf numFmtId="0" fontId="7" fillId="9" borderId="31" xfId="0" applyFont="1" applyFill="1" applyBorder="1" applyAlignment="1">
      <alignment horizontal="center" vertical="center" wrapText="1"/>
    </xf>
    <xf numFmtId="0" fontId="6" fillId="9" borderId="0" xfId="0" applyFont="1" applyFill="1" applyBorder="1" applyAlignment="1">
      <alignment horizontal="left" vertical="center" wrapText="1"/>
    </xf>
    <xf numFmtId="9" fontId="6" fillId="9" borderId="24" xfId="0" applyNumberFormat="1" applyFont="1" applyFill="1" applyBorder="1" applyAlignment="1">
      <alignment horizontal="left" vertical="center" wrapText="1"/>
    </xf>
    <xf numFmtId="9" fontId="7" fillId="9" borderId="31" xfId="0" applyNumberFormat="1" applyFont="1" applyFill="1" applyBorder="1" applyAlignment="1">
      <alignment horizontal="center" vertical="center" wrapText="1"/>
    </xf>
    <xf numFmtId="0" fontId="6" fillId="9" borderId="24"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5" fillId="8" borderId="22" xfId="0" applyFont="1" applyFill="1" applyBorder="1" applyAlignment="1">
      <alignment horizontal="center" vertical="center" wrapText="1"/>
    </xf>
    <xf numFmtId="9" fontId="6" fillId="8" borderId="22" xfId="0" applyNumberFormat="1" applyFont="1" applyFill="1" applyBorder="1" applyAlignment="1">
      <alignment horizontal="left" vertical="center" wrapText="1"/>
    </xf>
    <xf numFmtId="0" fontId="5" fillId="0" borderId="33" xfId="0" applyFont="1" applyFill="1" applyBorder="1" applyAlignment="1">
      <alignment horizontal="center" vertical="center" wrapText="1"/>
    </xf>
    <xf numFmtId="0" fontId="11" fillId="0" borderId="3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0" borderId="31" xfId="0" applyFont="1" applyFill="1" applyBorder="1" applyAlignment="1">
      <alignment horizontal="center" vertical="center"/>
    </xf>
    <xf numFmtId="164" fontId="7" fillId="0" borderId="22" xfId="1" applyNumberFormat="1" applyFont="1" applyFill="1" applyBorder="1" applyAlignment="1">
      <alignment horizontal="right" vertical="center" wrapText="1"/>
    </xf>
    <xf numFmtId="164" fontId="7" fillId="0" borderId="27" xfId="1" applyNumberFormat="1" applyFont="1" applyFill="1" applyBorder="1" applyAlignment="1">
      <alignment horizontal="right" vertical="center" wrapText="1"/>
    </xf>
    <xf numFmtId="164" fontId="7" fillId="0" borderId="24" xfId="1" applyNumberFormat="1" applyFont="1" applyFill="1" applyBorder="1" applyAlignment="1">
      <alignment horizontal="right" vertical="center" wrapText="1"/>
    </xf>
    <xf numFmtId="164" fontId="6" fillId="0" borderId="24" xfId="1" applyNumberFormat="1" applyFont="1" applyFill="1" applyBorder="1" applyAlignment="1">
      <alignment horizontal="right" vertical="center" wrapText="1"/>
    </xf>
    <xf numFmtId="164" fontId="7" fillId="0" borderId="46"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xf>
    <xf numFmtId="9" fontId="7" fillId="8" borderId="0"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164" fontId="5" fillId="8" borderId="31" xfId="1" applyNumberFormat="1" applyFont="1" applyFill="1" applyBorder="1" applyAlignment="1">
      <alignment horizontal="right" vertical="center"/>
    </xf>
    <xf numFmtId="9" fontId="5" fillId="8" borderId="31" xfId="0" applyNumberFormat="1" applyFont="1" applyFill="1" applyBorder="1" applyAlignment="1">
      <alignment horizontal="center" vertical="center"/>
    </xf>
    <xf numFmtId="164" fontId="16" fillId="11" borderId="24" xfId="1" applyNumberFormat="1" applyFont="1" applyFill="1" applyBorder="1" applyAlignment="1">
      <alignment horizontal="right" vertical="center"/>
    </xf>
    <xf numFmtId="0" fontId="5" fillId="10" borderId="17" xfId="0" applyFont="1" applyFill="1" applyBorder="1" applyAlignment="1">
      <alignment horizontal="center" vertical="center"/>
    </xf>
    <xf numFmtId="0" fontId="9" fillId="0" borderId="0" xfId="0" applyFont="1" applyFill="1" applyBorder="1" applyAlignment="1">
      <alignment vertical="center"/>
    </xf>
    <xf numFmtId="2" fontId="7" fillId="8" borderId="22" xfId="1" applyNumberFormat="1" applyFont="1" applyFill="1" applyBorder="1" applyAlignment="1">
      <alignment horizontal="right" vertical="center" wrapText="1"/>
    </xf>
    <xf numFmtId="164" fontId="7" fillId="8" borderId="22" xfId="1" applyNumberFormat="1" applyFont="1" applyFill="1" applyBorder="1" applyAlignment="1">
      <alignment horizontal="right" vertical="center" wrapText="1"/>
    </xf>
    <xf numFmtId="164" fontId="6" fillId="8" borderId="22" xfId="1" applyNumberFormat="1" applyFont="1" applyFill="1" applyBorder="1" applyAlignment="1">
      <alignment horizontal="right" vertical="center" wrapText="1"/>
    </xf>
    <xf numFmtId="164" fontId="7" fillId="5" borderId="24" xfId="1" applyNumberFormat="1" applyFont="1" applyFill="1" applyBorder="1" applyAlignment="1">
      <alignment horizontal="right" vertical="center" wrapText="1"/>
    </xf>
    <xf numFmtId="164" fontId="6" fillId="9" borderId="22" xfId="1" applyNumberFormat="1" applyFont="1" applyFill="1" applyBorder="1" applyAlignment="1">
      <alignment horizontal="right" vertical="center" wrapText="1"/>
    </xf>
    <xf numFmtId="164" fontId="7" fillId="8" borderId="37" xfId="1" applyNumberFormat="1" applyFont="1" applyFill="1" applyBorder="1" applyAlignment="1">
      <alignment horizontal="right" vertical="center" wrapText="1"/>
    </xf>
    <xf numFmtId="164" fontId="7" fillId="5" borderId="31" xfId="1" applyNumberFormat="1" applyFont="1" applyFill="1" applyBorder="1" applyAlignment="1">
      <alignment horizontal="right" vertical="center" wrapText="1"/>
    </xf>
    <xf numFmtId="164" fontId="5" fillId="2" borderId="31" xfId="1" applyNumberFormat="1" applyFont="1" applyFill="1" applyBorder="1" applyAlignment="1">
      <alignment horizontal="right" vertical="center"/>
    </xf>
    <xf numFmtId="164" fontId="16" fillId="7" borderId="24" xfId="1" applyNumberFormat="1" applyFont="1" applyFill="1" applyBorder="1" applyAlignment="1">
      <alignment horizontal="right" vertical="center"/>
    </xf>
    <xf numFmtId="2" fontId="7" fillId="0" borderId="22" xfId="1" applyNumberFormat="1" applyFont="1" applyFill="1" applyBorder="1" applyAlignment="1">
      <alignment horizontal="right" vertical="center" wrapText="1"/>
    </xf>
    <xf numFmtId="2" fontId="6" fillId="5" borderId="22" xfId="1" applyNumberFormat="1" applyFont="1" applyFill="1" applyBorder="1" applyAlignment="1">
      <alignment horizontal="right" vertical="center" wrapText="1"/>
    </xf>
    <xf numFmtId="2" fontId="7" fillId="0" borderId="27" xfId="1" applyNumberFormat="1" applyFont="1" applyFill="1" applyBorder="1" applyAlignment="1">
      <alignment horizontal="right" vertical="center" wrapText="1"/>
    </xf>
    <xf numFmtId="2" fontId="7" fillId="0" borderId="24" xfId="1" applyNumberFormat="1" applyFont="1" applyFill="1" applyBorder="1" applyAlignment="1">
      <alignment horizontal="right" vertical="center" wrapText="1"/>
    </xf>
    <xf numFmtId="2" fontId="7" fillId="5" borderId="24" xfId="1" applyNumberFormat="1" applyFont="1" applyFill="1" applyBorder="1" applyAlignment="1">
      <alignment horizontal="right" vertical="center" wrapText="1"/>
    </xf>
    <xf numFmtId="2" fontId="6" fillId="9" borderId="22" xfId="1" applyNumberFormat="1" applyFont="1" applyFill="1" applyBorder="1" applyAlignment="1">
      <alignment horizontal="right" vertical="center" wrapText="1"/>
    </xf>
    <xf numFmtId="2" fontId="6" fillId="5" borderId="24" xfId="1" applyNumberFormat="1" applyFont="1" applyFill="1" applyBorder="1" applyAlignment="1">
      <alignment horizontal="right" vertical="center" wrapText="1"/>
    </xf>
    <xf numFmtId="2" fontId="7" fillId="8" borderId="24" xfId="1" applyNumberFormat="1" applyFont="1" applyFill="1" applyBorder="1" applyAlignment="1">
      <alignment horizontal="right" vertical="center" wrapText="1"/>
    </xf>
    <xf numFmtId="2" fontId="7" fillId="5" borderId="31" xfId="1" applyNumberFormat="1" applyFont="1" applyFill="1" applyBorder="1" applyAlignment="1">
      <alignment horizontal="right" vertical="center" wrapText="1"/>
    </xf>
    <xf numFmtId="2" fontId="7" fillId="0" borderId="46" xfId="1" applyNumberFormat="1" applyFont="1" applyFill="1" applyBorder="1" applyAlignment="1">
      <alignment horizontal="right" vertical="center" wrapText="1"/>
    </xf>
    <xf numFmtId="2" fontId="5" fillId="2" borderId="31" xfId="1" applyNumberFormat="1" applyFont="1" applyFill="1" applyBorder="1" applyAlignment="1">
      <alignment horizontal="right" vertical="center"/>
    </xf>
    <xf numFmtId="0" fontId="11" fillId="7" borderId="40" xfId="0" applyFont="1" applyFill="1" applyBorder="1" applyAlignment="1">
      <alignment horizontal="center" vertical="center" wrapText="1"/>
    </xf>
    <xf numFmtId="0" fontId="6" fillId="8" borderId="63" xfId="0" applyFont="1" applyFill="1" applyBorder="1" applyAlignment="1">
      <alignment horizontal="left" vertical="center" wrapText="1"/>
    </xf>
    <xf numFmtId="9" fontId="6" fillId="4" borderId="0" xfId="0" applyNumberFormat="1" applyFont="1" applyFill="1" applyBorder="1" applyAlignment="1">
      <alignment horizontal="left" vertical="center" wrapText="1"/>
    </xf>
    <xf numFmtId="9" fontId="6" fillId="4" borderId="31" xfId="0" applyNumberFormat="1" applyFont="1" applyFill="1" applyBorder="1" applyAlignment="1">
      <alignment horizontal="left" vertical="center" wrapText="1"/>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vertical="center"/>
    </xf>
    <xf numFmtId="0" fontId="5" fillId="2" borderId="5" xfId="0" applyFont="1" applyFill="1" applyBorder="1" applyAlignment="1">
      <alignment vertical="center"/>
    </xf>
    <xf numFmtId="0" fontId="5" fillId="2" borderId="50" xfId="0" applyFont="1" applyFill="1" applyBorder="1" applyAlignment="1">
      <alignment vertical="center"/>
    </xf>
    <xf numFmtId="9" fontId="6" fillId="0" borderId="46" xfId="0" applyNumberFormat="1" applyFont="1" applyFill="1" applyBorder="1" applyAlignment="1">
      <alignment horizontal="left" vertical="center" wrapText="1"/>
    </xf>
    <xf numFmtId="0" fontId="5" fillId="2" borderId="24" xfId="0" applyFont="1" applyFill="1" applyBorder="1" applyAlignment="1">
      <alignment horizontal="center" vertical="center"/>
    </xf>
    <xf numFmtId="0" fontId="10" fillId="4" borderId="2" xfId="0" applyFont="1" applyFill="1" applyBorder="1" applyAlignment="1">
      <alignment vertical="center" wrapText="1"/>
    </xf>
    <xf numFmtId="0" fontId="10" fillId="4" borderId="0" xfId="0" applyFont="1" applyFill="1" applyBorder="1" applyAlignment="1">
      <alignment vertical="center" wrapText="1"/>
    </xf>
    <xf numFmtId="0" fontId="11" fillId="7" borderId="39" xfId="0" applyFont="1" applyFill="1" applyBorder="1" applyAlignment="1">
      <alignment horizontal="center" vertical="center" wrapText="1"/>
    </xf>
    <xf numFmtId="164" fontId="5" fillId="7" borderId="31" xfId="1" applyNumberFormat="1" applyFont="1" applyFill="1" applyBorder="1" applyAlignment="1">
      <alignment horizontal="right" vertical="center" wrapText="1"/>
    </xf>
    <xf numFmtId="0" fontId="6" fillId="4" borderId="2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1" xfId="0" applyFont="1" applyFill="1" applyBorder="1" applyAlignment="1">
      <alignment horizontal="center" vertical="center" wrapText="1"/>
    </xf>
    <xf numFmtId="164" fontId="6" fillId="0" borderId="21" xfId="1" applyNumberFormat="1" applyFont="1" applyFill="1" applyBorder="1" applyAlignment="1">
      <alignment horizontal="right" vertical="center" wrapText="1"/>
    </xf>
    <xf numFmtId="9" fontId="6" fillId="0" borderId="21" xfId="0" applyNumberFormat="1" applyFont="1" applyFill="1" applyBorder="1" applyAlignment="1">
      <alignment horizontal="center" vertical="center" wrapText="1"/>
    </xf>
    <xf numFmtId="0" fontId="7" fillId="2" borderId="31" xfId="0" applyFont="1" applyFill="1" applyBorder="1" applyAlignment="1">
      <alignment horizontal="center" vertical="center"/>
    </xf>
    <xf numFmtId="0" fontId="6" fillId="0" borderId="46" xfId="0" applyFont="1" applyFill="1" applyBorder="1" applyAlignment="1">
      <alignment horizontal="left" vertical="center" wrapText="1"/>
    </xf>
    <xf numFmtId="0" fontId="6" fillId="0" borderId="4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164" fontId="6" fillId="0" borderId="46" xfId="1" applyNumberFormat="1" applyFont="1" applyFill="1" applyBorder="1" applyAlignment="1">
      <alignment horizontal="right" vertical="center" wrapText="1"/>
    </xf>
    <xf numFmtId="9" fontId="6" fillId="0" borderId="46" xfId="0" applyNumberFormat="1" applyFont="1" applyFill="1" applyBorder="1" applyAlignment="1">
      <alignment horizontal="center" vertical="center" wrapText="1"/>
    </xf>
    <xf numFmtId="0" fontId="7" fillId="0" borderId="21" xfId="0" applyFont="1" applyFill="1" applyBorder="1" applyAlignment="1">
      <alignment horizontal="center" vertical="center"/>
    </xf>
    <xf numFmtId="0" fontId="5" fillId="2" borderId="38" xfId="0" applyFont="1" applyFill="1" applyBorder="1" applyAlignment="1">
      <alignment horizontal="center" vertical="center"/>
    </xf>
    <xf numFmtId="0" fontId="7" fillId="0" borderId="21" xfId="0" applyFont="1" applyFill="1" applyBorder="1" applyAlignment="1">
      <alignment horizontal="left" vertical="center" wrapText="1"/>
    </xf>
    <xf numFmtId="0" fontId="5" fillId="2" borderId="39" xfId="0" applyFont="1" applyFill="1" applyBorder="1" applyAlignment="1">
      <alignment horizontal="center" vertical="center"/>
    </xf>
    <xf numFmtId="0" fontId="7" fillId="0" borderId="21" xfId="0" applyFont="1" applyFill="1" applyBorder="1" applyAlignment="1">
      <alignment horizontal="center" vertical="center" wrapText="1"/>
    </xf>
    <xf numFmtId="9" fontId="7" fillId="0" borderId="21" xfId="0" applyNumberFormat="1" applyFont="1" applyFill="1" applyBorder="1" applyAlignment="1">
      <alignment horizontal="left" vertical="center" wrapText="1"/>
    </xf>
    <xf numFmtId="164" fontId="7" fillId="0" borderId="21" xfId="1" applyNumberFormat="1" applyFont="1" applyFill="1" applyBorder="1" applyAlignment="1">
      <alignment horizontal="right" vertical="center" wrapText="1"/>
    </xf>
    <xf numFmtId="9" fontId="7" fillId="0" borderId="2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12" borderId="28" xfId="0" applyFont="1" applyFill="1" applyBorder="1" applyAlignment="1">
      <alignment horizontal="center" vertical="center" wrapText="1"/>
    </xf>
    <xf numFmtId="0" fontId="5" fillId="12" borderId="65" xfId="0" applyFont="1" applyFill="1" applyBorder="1" applyAlignment="1">
      <alignment horizontal="center" vertical="center" wrapText="1"/>
    </xf>
    <xf numFmtId="0" fontId="6" fillId="12" borderId="68" xfId="0" applyFont="1" applyFill="1" applyBorder="1" applyAlignment="1">
      <alignment horizontal="center" vertical="center"/>
    </xf>
    <xf numFmtId="0" fontId="5" fillId="12" borderId="69" xfId="0" applyFont="1" applyFill="1" applyBorder="1" applyAlignment="1">
      <alignment horizontal="center" vertical="center" wrapText="1"/>
    </xf>
    <xf numFmtId="0" fontId="5" fillId="12" borderId="5" xfId="0" applyFont="1" applyFill="1" applyBorder="1" applyAlignment="1">
      <alignment vertical="center"/>
    </xf>
    <xf numFmtId="0" fontId="5" fillId="12" borderId="5" xfId="0" applyFont="1" applyFill="1" applyBorder="1" applyAlignment="1">
      <alignment horizontal="center" vertical="center"/>
    </xf>
    <xf numFmtId="0" fontId="6" fillId="12" borderId="22" xfId="0" applyFont="1" applyFill="1" applyBorder="1" applyAlignment="1">
      <alignment horizontal="left" vertical="center" wrapText="1"/>
    </xf>
    <xf numFmtId="0" fontId="6" fillId="12" borderId="22" xfId="0" applyFont="1" applyFill="1" applyBorder="1" applyAlignment="1">
      <alignment horizontal="center" vertical="center" wrapText="1"/>
    </xf>
    <xf numFmtId="0" fontId="7" fillId="12" borderId="22" xfId="0" applyFont="1" applyFill="1" applyBorder="1" applyAlignment="1">
      <alignment horizontal="left" vertical="center" wrapText="1"/>
    </xf>
    <xf numFmtId="0" fontId="7" fillId="12" borderId="22"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7"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19" xfId="0" applyFont="1" applyFill="1" applyBorder="1" applyAlignment="1">
      <alignment horizontal="left" vertical="center" wrapText="1"/>
    </xf>
    <xf numFmtId="0" fontId="7" fillId="12" borderId="24" xfId="0" applyFont="1" applyFill="1" applyBorder="1" applyAlignment="1">
      <alignment horizontal="center" vertical="center" wrapText="1"/>
    </xf>
    <xf numFmtId="0" fontId="6" fillId="12" borderId="21" xfId="0" applyFont="1" applyFill="1" applyBorder="1" applyAlignment="1">
      <alignment horizontal="left" vertical="center" wrapText="1"/>
    </xf>
    <xf numFmtId="0" fontId="7" fillId="12" borderId="46"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7" fillId="12" borderId="24" xfId="0" applyFont="1" applyFill="1" applyBorder="1" applyAlignment="1">
      <alignment horizontal="left" vertical="center" wrapText="1"/>
    </xf>
    <xf numFmtId="0" fontId="6" fillId="12" borderId="24" xfId="0" applyFont="1" applyFill="1" applyBorder="1" applyAlignment="1">
      <alignment horizontal="left" vertical="center" wrapText="1"/>
    </xf>
    <xf numFmtId="0" fontId="6" fillId="12" borderId="24" xfId="0" applyFont="1" applyFill="1" applyBorder="1" applyAlignment="1">
      <alignment horizontal="center" vertical="center" wrapText="1"/>
    </xf>
    <xf numFmtId="0" fontId="6" fillId="12" borderId="24" xfId="0" applyFont="1" applyFill="1" applyBorder="1" applyAlignment="1">
      <alignment horizontal="left" vertical="top" wrapText="1"/>
    </xf>
    <xf numFmtId="0" fontId="6" fillId="12" borderId="41" xfId="0" applyFont="1" applyFill="1" applyBorder="1" applyAlignment="1">
      <alignment horizontal="left" vertical="center" wrapText="1"/>
    </xf>
    <xf numFmtId="0" fontId="6" fillId="12" borderId="0" xfId="0" applyFont="1" applyFill="1" applyBorder="1" applyAlignment="1">
      <alignment horizontal="center" vertical="center" wrapText="1"/>
    </xf>
    <xf numFmtId="0" fontId="5" fillId="12" borderId="39" xfId="0" applyFont="1" applyFill="1" applyBorder="1" applyAlignment="1">
      <alignment horizontal="center" vertical="center"/>
    </xf>
    <xf numFmtId="0" fontId="7" fillId="12" borderId="21" xfId="0" applyFont="1" applyFill="1" applyBorder="1" applyAlignment="1">
      <alignment horizontal="left" vertical="center" wrapText="1"/>
    </xf>
    <xf numFmtId="0" fontId="6" fillId="12" borderId="46" xfId="0" applyFont="1" applyFill="1" applyBorder="1" applyAlignment="1">
      <alignment horizontal="center" vertical="center" wrapText="1"/>
    </xf>
    <xf numFmtId="0" fontId="7" fillId="12" borderId="21" xfId="0" applyFont="1" applyFill="1" applyBorder="1" applyAlignment="1">
      <alignment horizontal="center" vertical="center" wrapText="1"/>
    </xf>
    <xf numFmtId="0" fontId="7" fillId="12" borderId="46" xfId="0" applyFont="1" applyFill="1" applyBorder="1" applyAlignment="1">
      <alignment horizontal="left" vertical="center" wrapText="1"/>
    </xf>
    <xf numFmtId="0" fontId="7" fillId="12" borderId="47" xfId="0" applyFont="1" applyFill="1" applyBorder="1" applyAlignment="1">
      <alignment horizontal="center" vertical="center" wrapText="1"/>
    </xf>
    <xf numFmtId="0" fontId="7" fillId="12" borderId="49" xfId="0" applyFont="1" applyFill="1" applyBorder="1" applyAlignment="1">
      <alignment horizontal="center" vertical="center" wrapText="1"/>
    </xf>
    <xf numFmtId="0" fontId="6" fillId="12" borderId="46" xfId="0" applyFont="1" applyFill="1" applyBorder="1" applyAlignment="1">
      <alignment horizontal="left" vertical="center" wrapText="1"/>
    </xf>
    <xf numFmtId="0" fontId="6" fillId="12" borderId="47"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5" fillId="12" borderId="13" xfId="0" applyFont="1" applyFill="1" applyBorder="1" applyAlignment="1">
      <alignment horizontal="center" vertical="center"/>
    </xf>
    <xf numFmtId="0" fontId="10" fillId="4" borderId="5" xfId="0" applyFont="1" applyFill="1" applyBorder="1" applyAlignment="1">
      <alignment vertical="center" wrapText="1"/>
    </xf>
    <xf numFmtId="0" fontId="11" fillId="7" borderId="33" xfId="0" applyFont="1" applyFill="1" applyBorder="1" applyAlignment="1">
      <alignment vertical="center" wrapText="1"/>
    </xf>
    <xf numFmtId="0" fontId="5" fillId="2" borderId="38" xfId="0" applyFont="1" applyFill="1" applyBorder="1" applyAlignment="1">
      <alignment vertical="center" wrapText="1"/>
    </xf>
    <xf numFmtId="0" fontId="5" fillId="2" borderId="39" xfId="0" applyFont="1" applyFill="1" applyBorder="1" applyAlignment="1">
      <alignment vertical="center" wrapText="1"/>
    </xf>
    <xf numFmtId="0" fontId="11" fillId="0" borderId="21" xfId="0" applyFont="1" applyFill="1" applyBorder="1" applyAlignment="1">
      <alignment vertical="center" wrapText="1"/>
    </xf>
    <xf numFmtId="0" fontId="11" fillId="0" borderId="24" xfId="0" applyFont="1" applyFill="1" applyBorder="1" applyAlignment="1">
      <alignment vertical="center" wrapText="1"/>
    </xf>
    <xf numFmtId="0" fontId="5" fillId="2" borderId="43" xfId="0" applyFont="1" applyFill="1" applyBorder="1" applyAlignment="1">
      <alignment vertical="center" wrapText="1"/>
    </xf>
    <xf numFmtId="0" fontId="5" fillId="6" borderId="8" xfId="0" applyFont="1" applyFill="1" applyBorder="1" applyAlignment="1">
      <alignment horizontal="center" wrapText="1"/>
    </xf>
    <xf numFmtId="0" fontId="6" fillId="4" borderId="14" xfId="0" applyFont="1" applyFill="1" applyBorder="1" applyAlignment="1">
      <alignment horizontal="center"/>
    </xf>
    <xf numFmtId="9" fontId="6" fillId="0" borderId="24" xfId="2" applyFont="1" applyFill="1" applyBorder="1" applyAlignment="1">
      <alignment horizontal="center" vertical="center"/>
    </xf>
    <xf numFmtId="9" fontId="6" fillId="0" borderId="24" xfId="2" applyFont="1" applyFill="1" applyBorder="1" applyAlignment="1">
      <alignment horizontal="center" vertical="center" wrapText="1"/>
    </xf>
    <xf numFmtId="0" fontId="7" fillId="0" borderId="24" xfId="0" applyFont="1" applyFill="1" applyBorder="1" applyAlignment="1">
      <alignment horizontal="justify" vertical="center" wrapText="1"/>
    </xf>
    <xf numFmtId="0" fontId="8" fillId="8" borderId="0" xfId="0" applyFont="1" applyFill="1" applyBorder="1" applyAlignment="1">
      <alignment horizontal="center" vertical="center" wrapText="1"/>
    </xf>
    <xf numFmtId="9" fontId="7" fillId="10" borderId="59" xfId="2" applyFont="1" applyFill="1" applyBorder="1" applyAlignment="1">
      <alignment horizontal="center" vertical="center"/>
    </xf>
    <xf numFmtId="0" fontId="5" fillId="8" borderId="42" xfId="0" applyFont="1" applyFill="1" applyBorder="1" applyAlignment="1">
      <alignment horizontal="right" vertical="center"/>
    </xf>
    <xf numFmtId="9" fontId="7" fillId="8" borderId="24" xfId="2" applyFont="1" applyFill="1" applyBorder="1" applyAlignment="1">
      <alignment horizontal="center" vertical="center"/>
    </xf>
    <xf numFmtId="9" fontId="18" fillId="13" borderId="77" xfId="0" applyNumberFormat="1" applyFont="1" applyFill="1" applyBorder="1" applyAlignment="1">
      <alignment horizontal="center" vertical="center"/>
    </xf>
    <xf numFmtId="0" fontId="18" fillId="13" borderId="78" xfId="0" applyFont="1" applyFill="1" applyBorder="1" applyAlignment="1">
      <alignment horizontal="center" vertical="center" wrapText="1"/>
    </xf>
    <xf numFmtId="9" fontId="7" fillId="0" borderId="0" xfId="0" applyNumberFormat="1" applyFont="1" applyFill="1" applyBorder="1" applyAlignment="1">
      <alignment horizontal="center" vertical="center"/>
    </xf>
    <xf numFmtId="9" fontId="7" fillId="0" borderId="24" xfId="0" applyNumberFormat="1" applyFont="1" applyFill="1" applyBorder="1" applyAlignment="1">
      <alignment horizontal="center" vertical="center"/>
    </xf>
    <xf numFmtId="0" fontId="7" fillId="14" borderId="20" xfId="0" applyFont="1" applyFill="1" applyBorder="1" applyAlignment="1">
      <alignment horizontal="center" vertical="center"/>
    </xf>
    <xf numFmtId="9" fontId="7" fillId="14" borderId="0" xfId="0" applyNumberFormat="1" applyFont="1" applyFill="1" applyBorder="1" applyAlignment="1">
      <alignment horizontal="center" vertical="center"/>
    </xf>
    <xf numFmtId="0" fontId="5" fillId="10" borderId="20" xfId="0" applyFont="1" applyFill="1" applyBorder="1" applyAlignment="1">
      <alignment horizontal="left" vertical="center"/>
    </xf>
    <xf numFmtId="0" fontId="5" fillId="10" borderId="0" xfId="0" applyFont="1" applyFill="1" applyBorder="1" applyAlignment="1">
      <alignment horizontal="left" vertical="center" wrapText="1"/>
    </xf>
    <xf numFmtId="0" fontId="5" fillId="8" borderId="0" xfId="0" applyFont="1" applyFill="1" applyBorder="1" applyAlignment="1">
      <alignment horizontal="right" vertical="center"/>
    </xf>
    <xf numFmtId="0" fontId="5" fillId="10" borderId="20" xfId="0" applyFont="1" applyFill="1" applyBorder="1" applyAlignment="1">
      <alignment horizontal="left" vertical="center" wrapText="1"/>
    </xf>
    <xf numFmtId="9" fontId="7" fillId="0" borderId="21" xfId="0" applyNumberFormat="1" applyFont="1" applyFill="1" applyBorder="1" applyAlignment="1">
      <alignment horizontal="center" vertical="center"/>
    </xf>
    <xf numFmtId="9" fontId="6" fillId="0" borderId="21" xfId="2"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2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7" borderId="0" xfId="0" applyFont="1" applyFill="1" applyBorder="1" applyAlignment="1">
      <alignment horizontal="center" vertical="center"/>
    </xf>
    <xf numFmtId="0" fontId="6" fillId="7" borderId="1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5" fillId="7"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15" borderId="80" xfId="0" applyFont="1" applyFill="1" applyBorder="1" applyAlignment="1">
      <alignment horizontal="center" vertical="center"/>
    </xf>
    <xf numFmtId="0" fontId="7" fillId="15" borderId="20" xfId="0" applyFont="1" applyFill="1" applyBorder="1" applyAlignment="1">
      <alignment horizontal="center" vertical="center"/>
    </xf>
    <xf numFmtId="0" fontId="5" fillId="15" borderId="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15" xfId="0" applyFont="1" applyFill="1" applyBorder="1" applyAlignment="1">
      <alignment horizontal="center" vertical="center"/>
    </xf>
    <xf numFmtId="0" fontId="6" fillId="15" borderId="14" xfId="0" applyFont="1" applyFill="1" applyBorder="1" applyAlignment="1">
      <alignment horizontal="center" vertical="center"/>
    </xf>
    <xf numFmtId="15" fontId="15" fillId="7" borderId="59" xfId="0" applyNumberFormat="1" applyFont="1" applyFill="1" applyBorder="1" applyAlignment="1">
      <alignment horizontal="center" vertical="center" wrapText="1"/>
    </xf>
    <xf numFmtId="0" fontId="6" fillId="15" borderId="22" xfId="0" applyFont="1" applyFill="1" applyBorder="1" applyAlignment="1">
      <alignment horizontal="center" vertical="center" wrapText="1"/>
    </xf>
    <xf numFmtId="9" fontId="7" fillId="16" borderId="24" xfId="0" applyNumberFormat="1" applyFont="1" applyFill="1" applyBorder="1" applyAlignment="1">
      <alignment horizontal="center" vertical="center"/>
    </xf>
    <xf numFmtId="0" fontId="7" fillId="0" borderId="24" xfId="0" applyFont="1" applyFill="1" applyBorder="1" applyAlignment="1">
      <alignment horizontal="justify" vertical="top" wrapText="1"/>
    </xf>
    <xf numFmtId="0" fontId="7" fillId="16" borderId="0" xfId="0" applyFont="1" applyFill="1" applyBorder="1" applyAlignment="1">
      <alignment horizontal="center" vertical="center"/>
    </xf>
    <xf numFmtId="0" fontId="7" fillId="15" borderId="22" xfId="0" applyFont="1" applyFill="1" applyBorder="1" applyAlignment="1">
      <alignment horizontal="center" vertical="center" wrapText="1"/>
    </xf>
    <xf numFmtId="9" fontId="7" fillId="0" borderId="58" xfId="2" applyFont="1" applyFill="1" applyBorder="1" applyAlignment="1">
      <alignment horizontal="center" vertical="center"/>
    </xf>
    <xf numFmtId="0" fontId="5" fillId="16" borderId="24" xfId="0" applyFont="1" applyFill="1" applyBorder="1" applyAlignment="1">
      <alignment horizontal="center" vertical="center" wrapText="1"/>
    </xf>
    <xf numFmtId="0" fontId="6" fillId="0" borderId="0" xfId="0" applyFont="1" applyFill="1" applyBorder="1" applyAlignment="1">
      <alignment horizontal="left" vertical="center"/>
    </xf>
    <xf numFmtId="9" fontId="7" fillId="0" borderId="24" xfId="2" applyFont="1" applyFill="1" applyBorder="1" applyAlignment="1">
      <alignment horizontal="left" vertical="center" wrapText="1"/>
    </xf>
    <xf numFmtId="0" fontId="12" fillId="0" borderId="22" xfId="0"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164" fontId="6" fillId="0" borderId="22" xfId="1" applyNumberFormat="1" applyFont="1" applyFill="1" applyBorder="1" applyAlignment="1">
      <alignment horizontal="right" vertical="center" wrapText="1"/>
    </xf>
    <xf numFmtId="9" fontId="7" fillId="8" borderId="58" xfId="2" applyFont="1" applyFill="1" applyBorder="1" applyAlignment="1">
      <alignment horizontal="center" vertical="center"/>
    </xf>
    <xf numFmtId="0" fontId="6" fillId="15" borderId="27"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6" fillId="16" borderId="24" xfId="0" applyFont="1" applyFill="1" applyBorder="1" applyAlignment="1">
      <alignment horizontal="center" vertical="center" wrapText="1"/>
    </xf>
    <xf numFmtId="0" fontId="6" fillId="16" borderId="24" xfId="0" applyFont="1" applyFill="1" applyBorder="1" applyAlignment="1">
      <alignment horizontal="left" vertical="center" wrapText="1"/>
    </xf>
    <xf numFmtId="0" fontId="7" fillId="16" borderId="24" xfId="0" applyFont="1" applyFill="1" applyBorder="1" applyAlignment="1">
      <alignment horizontal="left" vertical="center" wrapText="1"/>
    </xf>
    <xf numFmtId="164" fontId="7" fillId="16" borderId="24" xfId="1" applyNumberFormat="1" applyFont="1" applyFill="1" applyBorder="1" applyAlignment="1">
      <alignment horizontal="right" vertical="center" wrapText="1"/>
    </xf>
    <xf numFmtId="9" fontId="7" fillId="16" borderId="24"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7"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164" fontId="5" fillId="8" borderId="24" xfId="1" applyNumberFormat="1" applyFont="1" applyFill="1" applyBorder="1" applyAlignment="1">
      <alignment horizontal="right" vertical="center" wrapText="1"/>
    </xf>
    <xf numFmtId="0" fontId="8" fillId="15" borderId="0" xfId="0" applyFont="1" applyFill="1" applyBorder="1" applyAlignment="1">
      <alignment horizontal="center" vertical="center" wrapText="1"/>
    </xf>
    <xf numFmtId="0" fontId="6" fillId="15" borderId="24" xfId="0" applyFont="1" applyFill="1" applyBorder="1" applyAlignment="1">
      <alignment horizontal="center" vertical="center" wrapText="1"/>
    </xf>
    <xf numFmtId="9" fontId="6" fillId="0" borderId="22" xfId="0" applyNumberFormat="1" applyFont="1" applyFill="1" applyBorder="1" applyAlignment="1">
      <alignment horizontal="center" vertical="center" wrapText="1"/>
    </xf>
    <xf numFmtId="9" fontId="6" fillId="0" borderId="23" xfId="0" applyNumberFormat="1" applyFont="1" applyFill="1" applyBorder="1" applyAlignment="1">
      <alignment horizontal="center" vertical="center" wrapText="1"/>
    </xf>
    <xf numFmtId="9" fontId="6" fillId="0" borderId="24" xfId="2" applyFont="1" applyFill="1" applyBorder="1" applyAlignment="1">
      <alignment horizontal="left" vertical="center" wrapText="1"/>
    </xf>
    <xf numFmtId="0" fontId="7" fillId="15" borderId="24" xfId="0" applyFont="1" applyFill="1" applyBorder="1" applyAlignment="1">
      <alignment horizontal="center" vertical="center" wrapText="1"/>
    </xf>
    <xf numFmtId="9" fontId="7" fillId="0" borderId="24" xfId="2" applyFont="1" applyFill="1" applyBorder="1" applyAlignment="1">
      <alignment horizontal="center" vertical="center"/>
    </xf>
    <xf numFmtId="165" fontId="6" fillId="15" borderId="22"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6" fillId="0" borderId="25" xfId="0" applyFont="1" applyFill="1" applyBorder="1" applyAlignment="1">
      <alignment horizontal="left" vertical="center" wrapText="1"/>
    </xf>
    <xf numFmtId="164" fontId="7" fillId="0" borderId="37" xfId="1" applyNumberFormat="1" applyFont="1" applyFill="1" applyBorder="1" applyAlignment="1">
      <alignment horizontal="right" vertical="center" wrapText="1"/>
    </xf>
    <xf numFmtId="0" fontId="6" fillId="0" borderId="24" xfId="0" applyFont="1" applyFill="1" applyBorder="1" applyAlignment="1">
      <alignment horizontal="left" vertical="top" wrapText="1"/>
    </xf>
    <xf numFmtId="0" fontId="11" fillId="0" borderId="38" xfId="0" applyFont="1" applyFill="1" applyBorder="1" applyAlignment="1">
      <alignment horizontal="left" vertical="center" wrapText="1"/>
    </xf>
    <xf numFmtId="0" fontId="7" fillId="15" borderId="0" xfId="0" applyFont="1" applyFill="1" applyBorder="1" applyAlignment="1">
      <alignment horizontal="center" vertical="center" wrapText="1"/>
    </xf>
    <xf numFmtId="9" fontId="6" fillId="0" borderId="27" xfId="0" applyNumberFormat="1" applyFont="1" applyFill="1" applyBorder="1" applyAlignment="1">
      <alignment horizontal="left" vertical="center" wrapText="1"/>
    </xf>
    <xf numFmtId="0" fontId="7" fillId="0" borderId="31" xfId="0" applyFont="1" applyFill="1" applyBorder="1" applyAlignment="1">
      <alignment horizontal="center" vertical="center" wrapText="1"/>
    </xf>
    <xf numFmtId="0" fontId="6" fillId="0" borderId="41" xfId="0" applyFont="1" applyFill="1" applyBorder="1" applyAlignment="1">
      <alignment horizontal="left" vertical="center" wrapText="1"/>
    </xf>
    <xf numFmtId="9" fontId="6" fillId="0" borderId="24" xfId="0" applyNumberFormat="1" applyFont="1" applyFill="1" applyBorder="1" applyAlignment="1">
      <alignment horizontal="left" vertical="center" wrapText="1"/>
    </xf>
    <xf numFmtId="9" fontId="7" fillId="0" borderId="31" xfId="0" applyNumberFormat="1" applyFont="1" applyFill="1" applyBorder="1" applyAlignment="1">
      <alignment horizontal="center" vertical="center" wrapText="1"/>
    </xf>
    <xf numFmtId="164" fontId="7" fillId="0" borderId="31" xfId="1" applyNumberFormat="1" applyFont="1" applyFill="1" applyBorder="1" applyAlignment="1">
      <alignment horizontal="right" vertical="center" wrapText="1"/>
    </xf>
    <xf numFmtId="0" fontId="5" fillId="16" borderId="31" xfId="0" applyFont="1" applyFill="1" applyBorder="1" applyAlignment="1">
      <alignment horizontal="center" vertical="center" wrapText="1"/>
    </xf>
    <xf numFmtId="0" fontId="11" fillId="16" borderId="38" xfId="0" applyFont="1" applyFill="1" applyBorder="1" applyAlignment="1">
      <alignment horizontal="left" vertical="center" wrapText="1"/>
    </xf>
    <xf numFmtId="0" fontId="7" fillId="16" borderId="24" xfId="0" applyFont="1" applyFill="1" applyBorder="1" applyAlignment="1">
      <alignment horizontal="center" vertical="center" wrapText="1"/>
    </xf>
    <xf numFmtId="9" fontId="6" fillId="16" borderId="24" xfId="0" applyNumberFormat="1" applyFont="1" applyFill="1" applyBorder="1" applyAlignment="1">
      <alignment horizontal="left" vertical="center" wrapText="1"/>
    </xf>
    <xf numFmtId="164" fontId="7" fillId="16" borderId="31" xfId="1" applyNumberFormat="1" applyFont="1" applyFill="1" applyBorder="1" applyAlignment="1">
      <alignment horizontal="right" vertical="center" wrapText="1"/>
    </xf>
    <xf numFmtId="9" fontId="7" fillId="16" borderId="31" xfId="0" applyNumberFormat="1" applyFont="1" applyFill="1" applyBorder="1" applyAlignment="1">
      <alignment horizontal="center" vertical="center" wrapText="1"/>
    </xf>
    <xf numFmtId="0" fontId="17" fillId="0" borderId="24" xfId="0" applyFont="1" applyFill="1" applyBorder="1" applyAlignment="1">
      <alignment horizontal="left" vertical="center" wrapText="1"/>
    </xf>
    <xf numFmtId="9" fontId="7" fillId="16" borderId="24" xfId="0" applyNumberFormat="1" applyFont="1" applyFill="1" applyBorder="1" applyAlignment="1">
      <alignment horizontal="left" vertical="center" wrapText="1"/>
    </xf>
    <xf numFmtId="9" fontId="7" fillId="16" borderId="24" xfId="2" applyFont="1" applyFill="1" applyBorder="1" applyAlignment="1">
      <alignment horizontal="center" vertical="center"/>
    </xf>
    <xf numFmtId="9" fontId="7" fillId="17" borderId="24" xfId="0" applyNumberFormat="1" applyFont="1" applyFill="1" applyBorder="1" applyAlignment="1">
      <alignment horizontal="center" vertical="center"/>
    </xf>
    <xf numFmtId="164" fontId="5" fillId="0" borderId="31" xfId="1" applyNumberFormat="1" applyFont="1" applyFill="1" applyBorder="1" applyAlignment="1">
      <alignment horizontal="right" vertical="center"/>
    </xf>
    <xf numFmtId="9" fontId="5" fillId="0" borderId="31" xfId="0" applyNumberFormat="1" applyFont="1" applyFill="1" applyBorder="1" applyAlignment="1">
      <alignment horizontal="center" vertical="center"/>
    </xf>
    <xf numFmtId="0" fontId="5" fillId="0" borderId="38" xfId="0" applyFont="1" applyFill="1" applyBorder="1" applyAlignment="1">
      <alignment horizontal="right" vertical="center"/>
    </xf>
    <xf numFmtId="0" fontId="5" fillId="0" borderId="0" xfId="0" applyFont="1" applyFill="1" applyBorder="1" applyAlignment="1">
      <alignment horizontal="right" vertical="center"/>
    </xf>
    <xf numFmtId="0" fontId="5" fillId="15" borderId="46" xfId="0" applyFont="1" applyFill="1" applyBorder="1" applyAlignment="1">
      <alignment horizontal="center" vertical="center" wrapText="1"/>
    </xf>
    <xf numFmtId="0" fontId="5" fillId="15" borderId="22" xfId="0" applyFont="1" applyFill="1" applyBorder="1" applyAlignment="1">
      <alignment horizontal="center" vertical="center" wrapText="1"/>
    </xf>
    <xf numFmtId="0" fontId="5" fillId="8" borderId="38" xfId="0" applyFont="1" applyFill="1" applyBorder="1" applyAlignment="1">
      <alignment horizontal="right" vertical="center"/>
    </xf>
    <xf numFmtId="0" fontId="11" fillId="0" borderId="22" xfId="0" applyFont="1" applyFill="1" applyBorder="1" applyAlignment="1">
      <alignment horizontal="center" vertical="center" wrapText="1"/>
    </xf>
    <xf numFmtId="0" fontId="6" fillId="0" borderId="37" xfId="0" applyFont="1" applyFill="1" applyBorder="1" applyAlignment="1">
      <alignment horizontal="left" vertical="center" wrapText="1"/>
    </xf>
    <xf numFmtId="0" fontId="7" fillId="15" borderId="27"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8" borderId="81" xfId="0" applyFont="1" applyFill="1" applyBorder="1" applyAlignment="1">
      <alignment vertical="center" wrapText="1"/>
    </xf>
    <xf numFmtId="0" fontId="5" fillId="8" borderId="83" xfId="0" applyFont="1" applyFill="1" applyBorder="1" applyAlignment="1">
      <alignment vertical="center" wrapText="1"/>
    </xf>
    <xf numFmtId="0" fontId="5" fillId="8" borderId="82" xfId="0" applyFont="1" applyFill="1" applyBorder="1" applyAlignment="1">
      <alignment vertical="center" wrapText="1"/>
    </xf>
    <xf numFmtId="9" fontId="5" fillId="8" borderId="13" xfId="0" applyNumberFormat="1" applyFont="1" applyFill="1" applyBorder="1" applyAlignment="1">
      <alignment horizontal="center" vertical="center"/>
    </xf>
    <xf numFmtId="0" fontId="9" fillId="15"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164" fontId="5" fillId="7" borderId="8" xfId="1"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5" fillId="0" borderId="31"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5" fillId="7" borderId="0" xfId="0" applyFont="1" applyFill="1" applyBorder="1" applyAlignment="1">
      <alignment horizontal="center" vertical="center"/>
    </xf>
    <xf numFmtId="0" fontId="11"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1" xfId="0" applyFont="1" applyFill="1" applyBorder="1" applyAlignment="1">
      <alignment horizontal="center" vertical="center" wrapText="1"/>
    </xf>
    <xf numFmtId="9" fontId="6" fillId="0" borderId="21" xfId="0" applyNumberFormat="1" applyFont="1" applyFill="1" applyBorder="1" applyAlignment="1">
      <alignment horizontal="center" vertical="center" wrapText="1"/>
    </xf>
    <xf numFmtId="0" fontId="7" fillId="0" borderId="24" xfId="0" applyFont="1" applyFill="1" applyBorder="1" applyAlignment="1">
      <alignment horizontal="left" vertical="center" wrapText="1"/>
    </xf>
    <xf numFmtId="0" fontId="5" fillId="7" borderId="7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6" fillId="0" borderId="37"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8" fillId="8" borderId="31" xfId="0" applyFont="1" applyFill="1" applyBorder="1" applyAlignment="1">
      <alignment horizontal="center" vertical="center" wrapText="1"/>
    </xf>
    <xf numFmtId="164" fontId="5" fillId="8" borderId="31" xfId="1" applyNumberFormat="1" applyFont="1" applyFill="1" applyBorder="1" applyAlignment="1">
      <alignment horizontal="right" vertical="center" wrapText="1"/>
    </xf>
    <xf numFmtId="9" fontId="7" fillId="8" borderId="38" xfId="2" applyFont="1" applyFill="1" applyBorder="1" applyAlignment="1">
      <alignment horizontal="center" vertical="center"/>
    </xf>
    <xf numFmtId="0" fontId="6" fillId="15" borderId="21"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4" fillId="0" borderId="46" xfId="0" applyFont="1" applyFill="1" applyBorder="1" applyAlignment="1">
      <alignment horizontal="center" vertical="center" wrapText="1"/>
    </xf>
    <xf numFmtId="9" fontId="7" fillId="0" borderId="56" xfId="2" applyFont="1" applyFill="1" applyBorder="1" applyAlignment="1">
      <alignment horizontal="center" vertical="center"/>
    </xf>
    <xf numFmtId="9" fontId="7" fillId="10" borderId="31" xfId="2" applyFont="1" applyFill="1" applyBorder="1" applyAlignment="1">
      <alignment vertical="center"/>
    </xf>
    <xf numFmtId="0" fontId="6" fillId="15" borderId="46" xfId="0" applyFont="1" applyFill="1" applyBorder="1" applyAlignment="1">
      <alignment horizontal="center" vertical="center" wrapText="1"/>
    </xf>
    <xf numFmtId="0" fontId="9"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3" fillId="0" borderId="22" xfId="0" applyFont="1" applyFill="1" applyBorder="1" applyAlignment="1">
      <alignment horizontal="center" vertical="center" wrapText="1"/>
    </xf>
    <xf numFmtId="0" fontId="7" fillId="0" borderId="24" xfId="0" applyFont="1" applyBorder="1" applyAlignment="1">
      <alignment horizontal="left" vertical="center" wrapText="1"/>
    </xf>
    <xf numFmtId="0" fontId="17" fillId="5" borderId="24"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1" xfId="0" applyFont="1" applyBorder="1" applyAlignment="1">
      <alignment horizontal="left" vertical="center" wrapText="1"/>
    </xf>
    <xf numFmtId="9" fontId="7" fillId="8" borderId="31" xfId="2" applyFont="1" applyFill="1" applyBorder="1" applyAlignment="1">
      <alignment horizontal="left" vertical="center"/>
    </xf>
    <xf numFmtId="9" fontId="6" fillId="0" borderId="21" xfId="2" applyFont="1" applyFill="1" applyBorder="1" applyAlignment="1">
      <alignment horizontal="left" vertical="center" wrapText="1"/>
    </xf>
    <xf numFmtId="9" fontId="7" fillId="0" borderId="24" xfId="2" applyFont="1" applyFill="1" applyBorder="1" applyAlignment="1">
      <alignment horizontal="left" vertical="center"/>
    </xf>
    <xf numFmtId="0" fontId="5" fillId="8" borderId="38" xfId="0" applyFont="1" applyFill="1" applyBorder="1" applyAlignment="1">
      <alignment horizontal="left" vertical="center"/>
    </xf>
    <xf numFmtId="0" fontId="7" fillId="5" borderId="24" xfId="0" applyFont="1" applyFill="1" applyBorder="1" applyAlignment="1">
      <alignment horizontal="left" vertical="center" wrapText="1"/>
    </xf>
    <xf numFmtId="0" fontId="7" fillId="5" borderId="21" xfId="0" applyFont="1" applyFill="1" applyBorder="1" applyAlignment="1">
      <alignment horizontal="left" vertical="center" wrapText="1"/>
    </xf>
    <xf numFmtId="9" fontId="7" fillId="8" borderId="24" xfId="2" applyFont="1" applyFill="1" applyBorder="1" applyAlignment="1">
      <alignment horizontal="left" vertical="center"/>
    </xf>
    <xf numFmtId="164" fontId="9" fillId="0" borderId="0" xfId="1" applyNumberFormat="1" applyFont="1" applyFill="1" applyBorder="1" applyAlignment="1">
      <alignment horizontal="left" vertical="center"/>
    </xf>
    <xf numFmtId="0" fontId="5" fillId="8" borderId="24" xfId="0" applyFont="1" applyFill="1" applyBorder="1" applyAlignment="1">
      <alignment horizontal="center" vertical="center"/>
    </xf>
    <xf numFmtId="164" fontId="5" fillId="8" borderId="24" xfId="1" applyNumberFormat="1" applyFont="1" applyFill="1" applyBorder="1" applyAlignment="1">
      <alignment horizontal="right" vertical="center"/>
    </xf>
    <xf numFmtId="9" fontId="5" fillId="8" borderId="24" xfId="0" applyNumberFormat="1" applyFont="1" applyFill="1" applyBorder="1" applyAlignment="1">
      <alignment horizontal="center" vertical="center"/>
    </xf>
    <xf numFmtId="0" fontId="5" fillId="8" borderId="24" xfId="0" applyFont="1" applyFill="1" applyBorder="1" applyAlignment="1">
      <alignment horizontal="right" vertical="center"/>
    </xf>
    <xf numFmtId="9" fontId="7" fillId="8" borderId="24" xfId="2" applyFont="1" applyFill="1" applyBorder="1" applyAlignment="1">
      <alignment vertical="center"/>
    </xf>
    <xf numFmtId="9" fontId="7" fillId="8" borderId="24" xfId="0" applyNumberFormat="1" applyFont="1" applyFill="1" applyBorder="1" applyAlignment="1">
      <alignment horizontal="center" vertical="center"/>
    </xf>
    <xf numFmtId="0" fontId="7" fillId="8" borderId="24" xfId="0" applyFont="1" applyFill="1" applyBorder="1" applyAlignment="1">
      <alignment horizontal="left" vertical="center"/>
    </xf>
    <xf numFmtId="0" fontId="7" fillId="0" borderId="24" xfId="0" applyFont="1" applyBorder="1" applyAlignment="1">
      <alignment horizontal="left" wrapText="1"/>
    </xf>
    <xf numFmtId="9" fontId="7" fillId="10" borderId="24" xfId="0" applyNumberFormat="1" applyFont="1" applyFill="1" applyBorder="1" applyAlignment="1">
      <alignment horizontal="center" vertical="center"/>
    </xf>
    <xf numFmtId="9" fontId="9" fillId="0" borderId="0" xfId="0" applyNumberFormat="1" applyFont="1" applyFill="1" applyBorder="1" applyAlignment="1">
      <alignment horizontal="center" vertical="center"/>
    </xf>
    <xf numFmtId="0" fontId="24" fillId="0" borderId="78" xfId="0" applyFont="1" applyBorder="1" applyAlignment="1">
      <alignment horizontal="center" vertical="center" wrapText="1"/>
    </xf>
    <xf numFmtId="0" fontId="24" fillId="0" borderId="77" xfId="0" applyFont="1" applyBorder="1" applyAlignment="1">
      <alignment horizontal="center" vertical="center" wrapText="1"/>
    </xf>
    <xf numFmtId="0" fontId="25" fillId="0" borderId="84" xfId="0" applyFont="1" applyBorder="1" applyAlignment="1">
      <alignment vertical="center" wrapText="1"/>
    </xf>
    <xf numFmtId="0" fontId="26" fillId="0" borderId="85" xfId="0" applyFont="1" applyBorder="1" applyAlignment="1">
      <alignment horizontal="center" vertical="center" wrapText="1"/>
    </xf>
    <xf numFmtId="0" fontId="26" fillId="0" borderId="85" xfId="0" applyFont="1" applyBorder="1" applyAlignment="1">
      <alignment horizontal="justify" vertical="center" wrapText="1"/>
    </xf>
    <xf numFmtId="3" fontId="25" fillId="0" borderId="85" xfId="0" applyNumberFormat="1" applyFont="1" applyBorder="1" applyAlignment="1">
      <alignment horizontal="right" vertical="center" wrapText="1"/>
    </xf>
    <xf numFmtId="0" fontId="0" fillId="0" borderId="87" xfId="0" applyBorder="1" applyAlignment="1">
      <alignment horizontal="center" vertical="center" wrapText="1"/>
    </xf>
    <xf numFmtId="0" fontId="26" fillId="0" borderId="87" xfId="0" applyFont="1" applyBorder="1" applyAlignment="1">
      <alignment horizontal="center" vertical="center" wrapText="1"/>
    </xf>
    <xf numFmtId="0" fontId="25" fillId="0" borderId="85" xfId="0" applyFont="1" applyBorder="1" applyAlignment="1">
      <alignment horizontal="center" vertical="center" wrapText="1"/>
    </xf>
    <xf numFmtId="6" fontId="0" fillId="0" borderId="0" xfId="0" applyNumberFormat="1"/>
    <xf numFmtId="6" fontId="25" fillId="0" borderId="87" xfId="0" applyNumberFormat="1" applyFont="1" applyBorder="1" applyAlignment="1">
      <alignment horizontal="right" vertical="center" wrapText="1"/>
    </xf>
    <xf numFmtId="6" fontId="25" fillId="0" borderId="85" xfId="0" applyNumberFormat="1" applyFont="1" applyBorder="1" applyAlignment="1">
      <alignment horizontal="right" vertical="center" wrapText="1"/>
    </xf>
    <xf numFmtId="0" fontId="25" fillId="0" borderId="87" xfId="0" applyFont="1" applyBorder="1" applyAlignment="1">
      <alignment horizontal="right" vertical="center" wrapText="1"/>
    </xf>
    <xf numFmtId="0" fontId="0" fillId="0" borderId="85" xfId="0" applyBorder="1" applyAlignment="1">
      <alignment vertical="top" wrapText="1"/>
    </xf>
    <xf numFmtId="0" fontId="25" fillId="0" borderId="85" xfId="0" applyFont="1" applyBorder="1" applyAlignment="1">
      <alignment horizontal="right" vertical="center" wrapText="1"/>
    </xf>
    <xf numFmtId="0" fontId="26" fillId="18" borderId="87" xfId="0" applyFont="1" applyFill="1" applyBorder="1" applyAlignment="1">
      <alignment horizontal="center" vertical="center" wrapText="1"/>
    </xf>
    <xf numFmtId="0" fontId="0" fillId="0" borderId="85" xfId="0" applyBorder="1" applyAlignment="1">
      <alignment vertical="center" wrapText="1"/>
    </xf>
    <xf numFmtId="0" fontId="24" fillId="0" borderId="78" xfId="0" applyFont="1" applyBorder="1" applyAlignment="1">
      <alignment horizontal="center" vertical="center"/>
    </xf>
    <xf numFmtId="0" fontId="24" fillId="0" borderId="77" xfId="0" applyFont="1" applyBorder="1" applyAlignment="1">
      <alignment horizontal="center" vertical="center"/>
    </xf>
    <xf numFmtId="0" fontId="25" fillId="0" borderId="84" xfId="0" applyFont="1" applyBorder="1" applyAlignment="1">
      <alignment horizontal="center" vertical="center"/>
    </xf>
    <xf numFmtId="0" fontId="25" fillId="0" borderId="85" xfId="0" applyFont="1" applyBorder="1" applyAlignment="1">
      <alignment horizontal="justify" vertical="center" wrapText="1"/>
    </xf>
    <xf numFmtId="0" fontId="25" fillId="0" borderId="85" xfId="0" applyFont="1" applyBorder="1" applyAlignment="1">
      <alignment horizontal="right" vertical="center"/>
    </xf>
    <xf numFmtId="14" fontId="25" fillId="0" borderId="85" xfId="0" applyNumberFormat="1" applyFont="1" applyBorder="1" applyAlignment="1">
      <alignment horizontal="center" vertical="center"/>
    </xf>
    <xf numFmtId="0" fontId="25" fillId="0" borderId="85" xfId="0" applyFont="1" applyBorder="1" applyAlignment="1">
      <alignment horizontal="center" vertical="center"/>
    </xf>
    <xf numFmtId="14" fontId="27" fillId="0" borderId="85" xfId="0" applyNumberFormat="1" applyFont="1" applyBorder="1" applyAlignment="1">
      <alignment horizontal="center" vertical="center"/>
    </xf>
    <xf numFmtId="164" fontId="0" fillId="0" borderId="0" xfId="1" applyNumberFormat="1" applyFont="1"/>
    <xf numFmtId="0" fontId="7" fillId="0" borderId="24" xfId="0" applyFont="1" applyFill="1" applyBorder="1" applyAlignment="1">
      <alignment horizontal="left" wrapText="1"/>
    </xf>
    <xf numFmtId="0" fontId="5" fillId="12" borderId="70" xfId="0" applyFont="1" applyFill="1" applyBorder="1" applyAlignment="1">
      <alignment horizontal="center" vertical="center" wrapText="1"/>
    </xf>
    <xf numFmtId="0" fontId="5" fillId="12" borderId="71" xfId="0" applyFont="1" applyFill="1" applyBorder="1" applyAlignment="1">
      <alignment horizontal="center" vertical="center" wrapText="1"/>
    </xf>
    <xf numFmtId="164" fontId="5" fillId="6" borderId="64" xfId="1" applyNumberFormat="1" applyFont="1" applyFill="1" applyBorder="1" applyAlignment="1">
      <alignment horizontal="center" vertical="center" wrapText="1"/>
    </xf>
    <xf numFmtId="164" fontId="5" fillId="6" borderId="65" xfId="1" applyNumberFormat="1" applyFont="1" applyFill="1" applyBorder="1" applyAlignment="1">
      <alignment horizontal="center" vertical="center" wrapText="1"/>
    </xf>
    <xf numFmtId="164" fontId="5" fillId="6" borderId="66" xfId="1" applyNumberFormat="1" applyFont="1" applyFill="1" applyBorder="1" applyAlignment="1">
      <alignment horizontal="center" vertical="center" wrapText="1"/>
    </xf>
    <xf numFmtId="164" fontId="5" fillId="6" borderId="67" xfId="1" applyNumberFormat="1" applyFont="1" applyFill="1" applyBorder="1" applyAlignment="1">
      <alignment horizontal="center" vertical="center" wrapText="1"/>
    </xf>
    <xf numFmtId="0" fontId="5" fillId="6" borderId="75"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11" fillId="0" borderId="52" xfId="0" applyFont="1" applyFill="1" applyBorder="1" applyAlignment="1">
      <alignment vertical="center" wrapText="1"/>
    </xf>
    <xf numFmtId="0" fontId="11" fillId="0" borderId="53" xfId="0" applyFont="1" applyFill="1" applyBorder="1" applyAlignment="1">
      <alignment vertical="center" wrapText="1"/>
    </xf>
    <xf numFmtId="0" fontId="11" fillId="0" borderId="54" xfId="0" applyFont="1" applyFill="1" applyBorder="1" applyAlignment="1">
      <alignment vertical="center" wrapText="1"/>
    </xf>
    <xf numFmtId="0" fontId="11" fillId="0" borderId="38" xfId="0" applyFont="1" applyFill="1" applyBorder="1" applyAlignment="1">
      <alignment vertical="center" wrapText="1"/>
    </xf>
    <xf numFmtId="0" fontId="11" fillId="0" borderId="55" xfId="0" applyFont="1" applyFill="1" applyBorder="1" applyAlignment="1">
      <alignment vertical="center" wrapText="1"/>
    </xf>
    <xf numFmtId="0" fontId="11" fillId="0" borderId="56" xfId="0" applyFont="1" applyFill="1" applyBorder="1" applyAlignment="1">
      <alignment vertical="center" wrapText="1"/>
    </xf>
    <xf numFmtId="0" fontId="5" fillId="4" borderId="73"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72" xfId="0" applyFont="1" applyFill="1" applyBorder="1" applyAlignment="1">
      <alignment horizontal="center" vertical="center" wrapText="1"/>
    </xf>
    <xf numFmtId="0" fontId="9" fillId="0" borderId="0" xfId="0" applyFont="1" applyFill="1" applyBorder="1" applyAlignment="1">
      <alignment horizontal="center" vertical="center"/>
    </xf>
    <xf numFmtId="0" fontId="16" fillId="7" borderId="24" xfId="0" applyFont="1" applyFill="1" applyBorder="1" applyAlignment="1">
      <alignment horizontal="center" vertical="center"/>
    </xf>
    <xf numFmtId="0" fontId="7" fillId="0" borderId="31" xfId="0" applyFont="1" applyFill="1" applyBorder="1" applyAlignment="1">
      <alignment vertical="center" wrapText="1"/>
    </xf>
    <xf numFmtId="0" fontId="7" fillId="0" borderId="21" xfId="0" applyFont="1" applyFill="1" applyBorder="1" applyAlignment="1">
      <alignment vertical="center" wrapText="1"/>
    </xf>
    <xf numFmtId="0" fontId="5" fillId="2" borderId="24"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0" xfId="0" applyFont="1" applyFill="1" applyBorder="1" applyAlignment="1">
      <alignment horizontal="center" vertical="center"/>
    </xf>
    <xf numFmtId="0" fontId="11" fillId="0" borderId="24"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4" xfId="0" applyFont="1" applyFill="1" applyBorder="1" applyAlignment="1">
      <alignment horizontal="left" vertical="center" wrapText="1"/>
    </xf>
    <xf numFmtId="0" fontId="5" fillId="8" borderId="60" xfId="0" applyFont="1" applyFill="1" applyBorder="1" applyAlignment="1">
      <alignment horizontal="center" vertical="center"/>
    </xf>
    <xf numFmtId="0" fontId="5" fillId="8" borderId="61" xfId="0" applyFont="1" applyFill="1" applyBorder="1" applyAlignment="1">
      <alignment horizontal="center" vertical="center"/>
    </xf>
    <xf numFmtId="0" fontId="16" fillId="11" borderId="24" xfId="0" applyFont="1" applyFill="1" applyBorder="1" applyAlignment="1">
      <alignment horizontal="center" vertical="center"/>
    </xf>
    <xf numFmtId="0" fontId="5" fillId="10" borderId="18" xfId="0" applyFont="1" applyFill="1" applyBorder="1" applyAlignment="1">
      <alignment horizontal="left" vertical="center" wrapText="1"/>
    </xf>
    <xf numFmtId="0" fontId="5" fillId="10" borderId="45" xfId="0" applyFont="1" applyFill="1" applyBorder="1" applyAlignment="1">
      <alignment horizontal="left" vertical="center" wrapText="1"/>
    </xf>
    <xf numFmtId="9" fontId="7" fillId="10" borderId="24" xfId="2" applyFont="1" applyFill="1" applyBorder="1" applyAlignment="1">
      <alignment horizontal="center" vertical="center"/>
    </xf>
    <xf numFmtId="0" fontId="11" fillId="0" borderId="2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8" borderId="31" xfId="0" applyFont="1" applyFill="1" applyBorder="1" applyAlignment="1">
      <alignment horizontal="center" vertical="center"/>
    </xf>
    <xf numFmtId="0" fontId="5" fillId="8" borderId="81" xfId="0" applyFont="1" applyFill="1" applyBorder="1" applyAlignment="1">
      <alignment horizontal="center" vertical="center"/>
    </xf>
    <xf numFmtId="0" fontId="5" fillId="8" borderId="82" xfId="0" applyFont="1" applyFill="1" applyBorder="1" applyAlignment="1">
      <alignment horizontal="center" vertical="center"/>
    </xf>
    <xf numFmtId="0" fontId="7" fillId="16" borderId="24" xfId="0" applyFont="1" applyFill="1" applyBorder="1" applyAlignment="1">
      <alignment horizontal="left" vertical="center" wrapText="1"/>
    </xf>
    <xf numFmtId="0" fontId="5" fillId="0" borderId="3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4" xfId="0" applyFont="1" applyFill="1" applyBorder="1" applyAlignment="1">
      <alignment horizontal="center" vertical="center"/>
    </xf>
    <xf numFmtId="0" fontId="5" fillId="7" borderId="8" xfId="0" applyFont="1" applyFill="1" applyBorder="1" applyAlignment="1">
      <alignment horizontal="center" vertical="center"/>
    </xf>
    <xf numFmtId="0" fontId="6" fillId="7" borderId="14" xfId="0" applyFont="1" applyFill="1" applyBorder="1" applyAlignment="1">
      <alignment horizontal="center" vertical="center"/>
    </xf>
    <xf numFmtId="164" fontId="5" fillId="7" borderId="8" xfId="1" applyNumberFormat="1" applyFont="1" applyFill="1" applyBorder="1" applyAlignment="1">
      <alignment horizontal="center" vertical="center" wrapText="1"/>
    </xf>
    <xf numFmtId="164" fontId="6" fillId="7" borderId="14" xfId="1" applyNumberFormat="1" applyFont="1" applyFill="1" applyBorder="1" applyAlignment="1">
      <alignment horizontal="center" vertical="center"/>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5" fillId="10" borderId="62" xfId="0" applyFont="1" applyFill="1" applyBorder="1" applyAlignment="1">
      <alignment horizontal="left" vertical="center" wrapText="1"/>
    </xf>
    <xf numFmtId="0" fontId="5" fillId="10" borderId="5" xfId="0" applyFont="1" applyFill="1" applyBorder="1" applyAlignment="1">
      <alignment horizontal="left"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8" borderId="42"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4" xfId="0" applyFont="1" applyFill="1" applyBorder="1" applyAlignment="1">
      <alignment horizontal="center" vertical="center"/>
    </xf>
    <xf numFmtId="0" fontId="5" fillId="10" borderId="18" xfId="0" applyFont="1" applyFill="1" applyBorder="1" applyAlignment="1">
      <alignment horizontal="left" vertical="center"/>
    </xf>
    <xf numFmtId="0" fontId="11" fillId="0"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11" fillId="0" borderId="54"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9" fontId="5" fillId="0" borderId="39" xfId="2" applyFont="1" applyFill="1" applyBorder="1" applyAlignment="1">
      <alignment horizontal="center" wrapText="1"/>
    </xf>
    <xf numFmtId="9" fontId="5" fillId="0" borderId="0" xfId="2" applyFont="1" applyFill="1" applyBorder="1" applyAlignment="1">
      <alignment horizontal="center" wrapText="1"/>
    </xf>
    <xf numFmtId="9" fontId="5" fillId="0" borderId="19" xfId="2" applyFont="1" applyFill="1" applyBorder="1" applyAlignment="1">
      <alignment horizontal="center" wrapText="1"/>
    </xf>
    <xf numFmtId="0" fontId="5" fillId="7" borderId="6"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3"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6" fillId="7" borderId="10" xfId="0" applyFont="1" applyFill="1" applyBorder="1" applyAlignment="1">
      <alignment horizontal="center" vertical="center"/>
    </xf>
    <xf numFmtId="0" fontId="11" fillId="0" borderId="38"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5" fillId="10" borderId="24" xfId="0" applyFont="1" applyFill="1" applyBorder="1" applyAlignment="1">
      <alignment horizontal="left" vertical="center"/>
    </xf>
    <xf numFmtId="0" fontId="5" fillId="7" borderId="28" xfId="0" applyFont="1" applyFill="1" applyBorder="1" applyAlignment="1">
      <alignment horizontal="center" vertical="center" wrapText="1"/>
    </xf>
    <xf numFmtId="0" fontId="6" fillId="7" borderId="29"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39"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67" xfId="0" applyFont="1" applyFill="1" applyBorder="1" applyAlignment="1">
      <alignment horizontal="left"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5" fillId="8" borderId="40" xfId="0" applyFont="1" applyFill="1" applyBorder="1" applyAlignment="1">
      <alignment horizontal="center" vertical="center"/>
    </xf>
    <xf numFmtId="0" fontId="7" fillId="0" borderId="24" xfId="0" applyFont="1" applyFill="1" applyBorder="1" applyAlignment="1">
      <alignment horizontal="center" vertical="center"/>
    </xf>
    <xf numFmtId="0" fontId="5" fillId="8" borderId="24" xfId="0" applyFont="1" applyFill="1" applyBorder="1" applyAlignment="1">
      <alignment horizontal="left" vertical="center" wrapText="1"/>
    </xf>
    <xf numFmtId="0" fontId="5" fillId="8" borderId="24" xfId="0" applyFont="1" applyFill="1" applyBorder="1" applyAlignment="1">
      <alignment horizontal="center" vertical="center"/>
    </xf>
    <xf numFmtId="0" fontId="25" fillId="0" borderId="88" xfId="0" applyFont="1" applyBorder="1" applyAlignment="1">
      <alignment vertical="center" wrapText="1"/>
    </xf>
    <xf numFmtId="0" fontId="25" fillId="0" borderId="86" xfId="0" applyFont="1" applyBorder="1" applyAlignment="1">
      <alignment vertical="center" wrapText="1"/>
    </xf>
    <xf numFmtId="0" fontId="25" fillId="0" borderId="84" xfId="0" applyFont="1" applyBorder="1" applyAlignment="1">
      <alignment vertical="center" wrapText="1"/>
    </xf>
    <xf numFmtId="0" fontId="26" fillId="0" borderId="88" xfId="0" applyFont="1" applyBorder="1" applyAlignment="1">
      <alignment horizontal="justify" vertical="center" wrapText="1"/>
    </xf>
    <xf numFmtId="0" fontId="26" fillId="0" borderId="86" xfId="0" applyFont="1" applyBorder="1" applyAlignment="1">
      <alignment horizontal="justify" vertical="center" wrapText="1"/>
    </xf>
    <xf numFmtId="0" fontId="26" fillId="0" borderId="84" xfId="0" applyFont="1" applyBorder="1" applyAlignment="1">
      <alignment horizontal="justify" vertical="center" wrapText="1"/>
    </xf>
    <xf numFmtId="6" fontId="25" fillId="0" borderId="88" xfId="0" applyNumberFormat="1" applyFont="1" applyBorder="1" applyAlignment="1">
      <alignment horizontal="right" vertical="center" wrapText="1"/>
    </xf>
    <xf numFmtId="6" fontId="25" fillId="0" borderId="86" xfId="0" applyNumberFormat="1" applyFont="1" applyBorder="1" applyAlignment="1">
      <alignment horizontal="right" vertical="center" wrapText="1"/>
    </xf>
    <xf numFmtId="6" fontId="25" fillId="0" borderId="84" xfId="0" applyNumberFormat="1" applyFont="1" applyBorder="1" applyAlignment="1">
      <alignment horizontal="right" vertical="center" wrapText="1"/>
    </xf>
    <xf numFmtId="0" fontId="26" fillId="0" borderId="88" xfId="0" applyFont="1" applyBorder="1" applyAlignment="1">
      <alignment horizontal="center" vertical="center" wrapText="1"/>
    </xf>
    <xf numFmtId="0" fontId="26" fillId="0" borderId="84"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Líneas Estratégicas</a:t>
            </a:r>
          </a:p>
        </c:rich>
      </c:tx>
      <c:layout>
        <c:manualLayout>
          <c:xMode val="edge"/>
          <c:yMode val="edge"/>
          <c:x val="0.30112903454635737"/>
          <c:y val="0.862411219089559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8926343666501151E-2"/>
          <c:y val="0.17561427737915863"/>
          <c:w val="0.9110736563334989"/>
          <c:h val="0.52097726833420555"/>
        </c:manualLayout>
      </c:layout>
      <c:pie3DChart>
        <c:varyColors val="1"/>
        <c:ser>
          <c:idx val="0"/>
          <c:order val="0"/>
          <c:explosion val="5"/>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6-D55E-4AA7-85DD-C61A2456D49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5-D55E-4AA7-85DD-C61A2456D491}"/>
              </c:ext>
            </c:extLst>
          </c:dPt>
          <c:dPt>
            <c:idx val="2"/>
            <c:bubble3D val="0"/>
            <c:explosion val="2"/>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D55E-4AA7-85DD-C61A2456D49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D55E-4AA7-85DD-C61A2456D491}"/>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7-D55E-4AA7-85DD-C61A2456D491}"/>
              </c:ext>
            </c:extLst>
          </c:dPt>
          <c:dLbls>
            <c:dLbl>
              <c:idx val="0"/>
              <c:layout>
                <c:manualLayout>
                  <c:x val="-4.4889078054432388E-2"/>
                  <c:y val="-7.7541210693589366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1"/>
              <c:showVal val="1"/>
              <c:showCatName val="1"/>
              <c:showSerName val="0"/>
              <c:showPercent val="0"/>
              <c:showBubbleSize val="0"/>
              <c:extLst>
                <c:ext xmlns:c15="http://schemas.microsoft.com/office/drawing/2012/chart" uri="{CE6537A1-D6FC-4f65-9D91-7224C49458BB}">
                  <c15:layout>
                    <c:manualLayout>
                      <c:w val="0.23899439597077393"/>
                      <c:h val="0.14362172802118678"/>
                    </c:manualLayout>
                  </c15:layout>
                </c:ext>
                <c:ext xmlns:c16="http://schemas.microsoft.com/office/drawing/2014/chart" uri="{C3380CC4-5D6E-409C-BE32-E72D297353CC}">
                  <c16:uniqueId val="{00000006-D55E-4AA7-85DD-C61A2456D491}"/>
                </c:ext>
              </c:extLst>
            </c:dLbl>
            <c:dLbl>
              <c:idx val="1"/>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1"/>
              <c:showVal val="1"/>
              <c:showCatName val="1"/>
              <c:showSerName val="0"/>
              <c:showPercent val="0"/>
              <c:showBubbleSize val="0"/>
              <c:extLst>
                <c:ext xmlns:c15="http://schemas.microsoft.com/office/drawing/2012/chart" uri="{CE6537A1-D6FC-4f65-9D91-7224C49458BB}">
                  <c15:layout>
                    <c:manualLayout>
                      <c:w val="0.20597365869806811"/>
                      <c:h val="0.15875174940872294"/>
                    </c:manualLayout>
                  </c15:layout>
                </c:ext>
                <c:ext xmlns:c16="http://schemas.microsoft.com/office/drawing/2014/chart" uri="{C3380CC4-5D6E-409C-BE32-E72D297353CC}">
                  <c16:uniqueId val="{00000005-D55E-4AA7-85DD-C61A2456D491}"/>
                </c:ext>
              </c:extLst>
            </c:dLbl>
            <c:dLbl>
              <c:idx val="2"/>
              <c:layout>
                <c:manualLayout>
                  <c:x val="4.8048048048048048E-2"/>
                  <c:y val="1.134766495818545E-2"/>
                </c:manualLayout>
              </c:layout>
              <c:dLblPos val="bestFit"/>
              <c:showLegendKey val="1"/>
              <c:showVal val="1"/>
              <c:showCatName val="1"/>
              <c:showSerName val="0"/>
              <c:showPercent val="0"/>
              <c:showBubbleSize val="0"/>
              <c:extLst>
                <c:ext xmlns:c15="http://schemas.microsoft.com/office/drawing/2012/chart" uri="{CE6537A1-D6FC-4f65-9D91-7224C49458BB}">
                  <c15:layout>
                    <c:manualLayout>
                      <c:w val="0.25450218722659668"/>
                      <c:h val="0.13600012866474881"/>
                    </c:manualLayout>
                  </c15:layout>
                </c:ext>
                <c:ext xmlns:c16="http://schemas.microsoft.com/office/drawing/2014/chart" uri="{C3380CC4-5D6E-409C-BE32-E72D297353CC}">
                  <c16:uniqueId val="{00000003-D55E-4AA7-85DD-C61A2456D491}"/>
                </c:ext>
              </c:extLst>
            </c:dLbl>
            <c:dLbl>
              <c:idx val="3"/>
              <c:layout>
                <c:manualLayout>
                  <c:x val="-3.9832399328462317E-2"/>
                  <c:y val="-1.1347516040652103E-2"/>
                </c:manualLayout>
              </c:layout>
              <c:dLblPos val="bestFit"/>
              <c:showLegendKey val="1"/>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5E-4AA7-85DD-C61A2456D491}"/>
                </c:ext>
              </c:extLst>
            </c:dLbl>
            <c:dLbl>
              <c:idx val="4"/>
              <c:layout>
                <c:manualLayout>
                  <c:x val="1.6816722234045067E-2"/>
                  <c:y val="-2.2695032081304207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1"/>
              <c:showVal val="1"/>
              <c:showCatName val="1"/>
              <c:showSerName val="0"/>
              <c:showPercent val="0"/>
              <c:showBubbleSize val="0"/>
              <c:extLst>
                <c:ext xmlns:c15="http://schemas.microsoft.com/office/drawing/2012/chart" uri="{CE6537A1-D6FC-4f65-9D91-7224C49458BB}">
                  <c15:layout>
                    <c:manualLayout>
                      <c:w val="0.24408767822941052"/>
                      <c:h val="0.13983922267430277"/>
                    </c:manualLayout>
                  </c15:layout>
                </c:ext>
                <c:ext xmlns:c16="http://schemas.microsoft.com/office/drawing/2014/chart" uri="{C3380CC4-5D6E-409C-BE32-E72D297353CC}">
                  <c16:uniqueId val="{00000007-D55E-4AA7-85DD-C61A2456D491}"/>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1"/>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 ACCIÓN 4° TRIMESTRE 2020'!$X$78:$X$82</c:f>
              <c:strCache>
                <c:ptCount val="5"/>
                <c:pt idx="0">
                  <c:v>1. Vigilancia Fiscal</c:v>
                </c:pt>
                <c:pt idx="1">
                  <c:v>2. Fortalecimiento Institucional</c:v>
                </c:pt>
                <c:pt idx="2">
                  <c:v>3. Compromiso con la sostenibilidad Ambiental</c:v>
                </c:pt>
                <c:pt idx="3">
                  <c:v>4. Control de Gestión y Resultados enfocado hacia las Comunidades</c:v>
                </c:pt>
                <c:pt idx="4">
                  <c:v>5. Participación Ciudadana</c:v>
                </c:pt>
              </c:strCache>
            </c:strRef>
          </c:cat>
          <c:val>
            <c:numRef>
              <c:f>'PLAN ACCIÓN 4° TRIMESTRE 2020'!$AB$67:$AB$71</c:f>
              <c:numCache>
                <c:formatCode>0%</c:formatCode>
                <c:ptCount val="5"/>
                <c:pt idx="0">
                  <c:v>0.94</c:v>
                </c:pt>
                <c:pt idx="1">
                  <c:v>0.88</c:v>
                </c:pt>
                <c:pt idx="2">
                  <c:v>0.98</c:v>
                </c:pt>
                <c:pt idx="3">
                  <c:v>0.94</c:v>
                </c:pt>
                <c:pt idx="4">
                  <c:v>0.83</c:v>
                </c:pt>
              </c:numCache>
            </c:numRef>
          </c:val>
          <c:extLst>
            <c:ext xmlns:c16="http://schemas.microsoft.com/office/drawing/2014/chart" uri="{C3380CC4-5D6E-409C-BE32-E72D297353CC}">
              <c16:uniqueId val="{00000000-D55E-4AA7-85DD-C61A2456D491}"/>
            </c:ext>
          </c:extLst>
        </c:ser>
        <c:ser>
          <c:idx val="1"/>
          <c:order val="1"/>
          <c:tx>
            <c:v>porcentaje</c:v>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B-F4D4-4496-802A-D3911444FE7E}"/>
              </c:ext>
            </c:extLst>
          </c:dPt>
          <c:val>
            <c:numLit>
              <c:formatCode>General</c:formatCode>
              <c:ptCount val="1"/>
              <c:pt idx="0">
                <c:v>1</c:v>
              </c:pt>
            </c:numLit>
          </c:val>
          <c:extLst>
            <c:ext xmlns:c16="http://schemas.microsoft.com/office/drawing/2014/chart" uri="{C3380CC4-5D6E-409C-BE32-E72D297353CC}">
              <c16:uniqueId val="{00000002-D55E-4AA7-85DD-C61A2456D491}"/>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63500" dist="63500" dir="5400000" algn="ctr" rotWithShape="0">
        <a:srgbClr val="000000">
          <a:alpha val="99000"/>
        </a:srgbClr>
      </a:outerShdw>
    </a:effectLst>
    <a:scene3d>
      <a:camera prst="orthographicFront"/>
      <a:lightRig rig="threePt" dir="t"/>
    </a:scene3d>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584396</xdr:colOff>
      <xdr:row>2</xdr:row>
      <xdr:rowOff>249237</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6" y="0"/>
          <a:ext cx="1063026" cy="858837"/>
        </a:xfrm>
        <a:prstGeom prst="rect">
          <a:avLst/>
        </a:prstGeom>
      </xdr:spPr>
    </xdr:pic>
    <xdr:clientData/>
  </xdr:twoCellAnchor>
  <xdr:twoCellAnchor editAs="oneCell">
    <xdr:from>
      <xdr:col>22</xdr:col>
      <xdr:colOff>287181</xdr:colOff>
      <xdr:row>0</xdr:row>
      <xdr:rowOff>76200</xdr:rowOff>
    </xdr:from>
    <xdr:to>
      <xdr:col>22</xdr:col>
      <xdr:colOff>1534235</xdr:colOff>
      <xdr:row>2</xdr:row>
      <xdr:rowOff>330200</xdr:rowOff>
    </xdr:to>
    <xdr:pic>
      <xdr:nvPicPr>
        <xdr:cNvPr id="3" name="Imagen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2865181" y="76200"/>
          <a:ext cx="918442" cy="858837"/>
        </a:xfrm>
        <a:prstGeom prst="rect">
          <a:avLst/>
        </a:prstGeom>
      </xdr:spPr>
    </xdr:pic>
    <xdr:clientData/>
  </xdr:twoCellAnchor>
  <xdr:twoCellAnchor editAs="oneCell">
    <xdr:from>
      <xdr:col>30</xdr:col>
      <xdr:colOff>312581</xdr:colOff>
      <xdr:row>0</xdr:row>
      <xdr:rowOff>88900</xdr:rowOff>
    </xdr:from>
    <xdr:to>
      <xdr:col>31</xdr:col>
      <xdr:colOff>382434</xdr:colOff>
      <xdr:row>2</xdr:row>
      <xdr:rowOff>342900</xdr:rowOff>
    </xdr:to>
    <xdr:pic>
      <xdr:nvPicPr>
        <xdr:cNvPr id="4" name="Imagen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1244006" y="88900"/>
          <a:ext cx="908051" cy="858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9526</xdr:colOff>
      <xdr:row>0</xdr:row>
      <xdr:rowOff>0</xdr:rowOff>
    </xdr:from>
    <xdr:ext cx="751082" cy="685800"/>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6" y="0"/>
          <a:ext cx="751082" cy="6858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21</xdr:col>
      <xdr:colOff>1119187</xdr:colOff>
      <xdr:row>65</xdr:row>
      <xdr:rowOff>95250</xdr:rowOff>
    </xdr:from>
    <xdr:to>
      <xdr:col>24</xdr:col>
      <xdr:colOff>11906</xdr:colOff>
      <xdr:row>76</xdr:row>
      <xdr:rowOff>47626</xdr:rowOff>
    </xdr:to>
    <xdr:graphicFrame macro="">
      <xdr:nvGraphicFramePr>
        <xdr:cNvPr id="2" name="Gráfico 1">
          <a:extLst>
            <a:ext uri="{FF2B5EF4-FFF2-40B4-BE49-F238E27FC236}">
              <a16:creationId xmlns:a16="http://schemas.microsoft.com/office/drawing/2014/main" id="{12776315-DB66-426D-9CE2-0D2CA72579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9"/>
  <sheetViews>
    <sheetView zoomScale="80" zoomScaleNormal="80" workbookViewId="0">
      <pane ySplit="5" topLeftCell="A6" activePane="bottomLeft" state="frozen"/>
      <selection pane="bottomLeft" activeCell="E7" sqref="E7"/>
    </sheetView>
  </sheetViews>
  <sheetFormatPr baseColWidth="10" defaultColWidth="17.42578125" defaultRowHeight="24" customHeight="1" x14ac:dyDescent="0.25"/>
  <cols>
    <col min="1" max="1" width="7.28515625" style="11" customWidth="1"/>
    <col min="2" max="2" width="17.42578125" style="11"/>
    <col min="3" max="3" width="22.42578125" style="207" customWidth="1"/>
    <col min="4" max="4" width="42.140625" style="102" hidden="1" customWidth="1"/>
    <col min="5" max="5" width="44.7109375" style="102" customWidth="1"/>
    <col min="6" max="6" width="10.28515625" style="11" customWidth="1"/>
    <col min="7" max="8" width="9.140625" style="11" customWidth="1"/>
    <col min="9" max="9" width="11.140625" style="11" customWidth="1"/>
    <col min="10" max="10" width="25.85546875" style="102" customWidth="1"/>
    <col min="11" max="11" width="13.28515625" style="80" customWidth="1"/>
    <col min="12" max="12" width="25.85546875" style="80" customWidth="1"/>
    <col min="13" max="13" width="17.42578125" style="102"/>
    <col min="14" max="15" width="34" style="102" customWidth="1"/>
    <col min="16" max="16" width="19.7109375" style="102" customWidth="1"/>
    <col min="17" max="17" width="17.5703125" style="200" customWidth="1"/>
    <col min="18" max="18" width="17.42578125" style="11"/>
    <col min="19" max="19" width="26.7109375" style="80" customWidth="1"/>
    <col min="20" max="21" width="17.42578125" style="11"/>
    <col min="22" max="22" width="8.28515625" style="11" customWidth="1"/>
    <col min="23" max="23" width="25.7109375" style="11" customWidth="1"/>
    <col min="24" max="24" width="17.42578125" style="11"/>
    <col min="25" max="25" width="12.28515625" style="11" customWidth="1"/>
    <col min="26" max="26" width="19.7109375" style="11" customWidth="1"/>
    <col min="27" max="27" width="17.42578125" style="11"/>
    <col min="28" max="28" width="10.140625" style="11" customWidth="1"/>
    <col min="29" max="29" width="17.42578125" style="11"/>
    <col min="30" max="30" width="75.7109375" style="11" customWidth="1"/>
    <col min="31" max="16384" width="17.42578125" style="11"/>
  </cols>
  <sheetData>
    <row r="1" spans="1:44" s="1" customFormat="1" ht="24" customHeight="1" x14ac:dyDescent="0.25">
      <c r="A1" s="47" t="s">
        <v>367</v>
      </c>
      <c r="B1" s="48"/>
      <c r="C1" s="239"/>
      <c r="D1" s="48"/>
      <c r="E1" s="48"/>
      <c r="F1" s="48"/>
      <c r="G1" s="48"/>
      <c r="H1" s="48"/>
      <c r="I1" s="48"/>
      <c r="J1" s="264"/>
      <c r="K1" s="264"/>
      <c r="L1" s="264"/>
      <c r="M1" s="48"/>
      <c r="N1" s="48"/>
      <c r="O1" s="48"/>
      <c r="P1" s="48"/>
      <c r="Q1" s="48"/>
      <c r="R1" s="48"/>
      <c r="S1" s="48"/>
      <c r="T1" s="48"/>
      <c r="U1" s="48"/>
      <c r="V1" s="44"/>
      <c r="W1" s="85" t="s">
        <v>370</v>
      </c>
      <c r="X1" s="86"/>
      <c r="Y1" s="86"/>
      <c r="Z1" s="86"/>
      <c r="AA1" s="86"/>
      <c r="AB1" s="86"/>
      <c r="AC1" s="87"/>
      <c r="AD1" s="53"/>
      <c r="AE1" s="54" t="s">
        <v>0</v>
      </c>
      <c r="AF1" s="54"/>
      <c r="AG1" s="54"/>
      <c r="AH1" s="54"/>
      <c r="AI1" s="54"/>
      <c r="AJ1" s="54"/>
      <c r="AK1" s="54"/>
      <c r="AL1" s="54"/>
      <c r="AM1" s="54"/>
      <c r="AN1" s="54"/>
      <c r="AO1" s="54"/>
      <c r="AP1" s="54"/>
      <c r="AQ1" s="54"/>
      <c r="AR1" s="44"/>
    </row>
    <row r="2" spans="1:44" s="1" customFormat="1" ht="24" customHeight="1" x14ac:dyDescent="0.25">
      <c r="A2" s="49"/>
      <c r="B2" s="50"/>
      <c r="C2" s="240"/>
      <c r="D2" s="50"/>
      <c r="E2" s="50"/>
      <c r="F2" s="50"/>
      <c r="G2" s="50"/>
      <c r="H2" s="50"/>
      <c r="I2" s="50"/>
      <c r="J2" s="265"/>
      <c r="K2" s="265"/>
      <c r="L2" s="265"/>
      <c r="M2" s="50"/>
      <c r="N2" s="50"/>
      <c r="O2" s="50"/>
      <c r="P2" s="50"/>
      <c r="Q2" s="50"/>
      <c r="R2" s="50"/>
      <c r="S2" s="50"/>
      <c r="T2" s="50"/>
      <c r="U2" s="50"/>
      <c r="V2" s="45"/>
      <c r="W2" s="88"/>
      <c r="X2" s="89"/>
      <c r="Y2" s="89"/>
      <c r="Z2" s="89"/>
      <c r="AA2" s="89"/>
      <c r="AB2" s="89"/>
      <c r="AC2" s="90"/>
      <c r="AD2" s="53"/>
      <c r="AE2" s="54"/>
      <c r="AF2" s="54"/>
      <c r="AG2" s="54"/>
      <c r="AH2" s="54"/>
      <c r="AI2" s="54"/>
      <c r="AJ2" s="54"/>
      <c r="AK2" s="54"/>
      <c r="AL2" s="54"/>
      <c r="AM2" s="54"/>
      <c r="AN2" s="54"/>
      <c r="AO2" s="54"/>
      <c r="AP2" s="54"/>
      <c r="AQ2" s="54"/>
      <c r="AR2" s="45"/>
    </row>
    <row r="3" spans="1:44" s="1" customFormat="1" ht="27.75" customHeight="1" thickBot="1" x14ac:dyDescent="0.3">
      <c r="A3" s="51"/>
      <c r="B3" s="52"/>
      <c r="C3" s="302"/>
      <c r="D3" s="52"/>
      <c r="E3" s="52"/>
      <c r="F3" s="52"/>
      <c r="G3" s="52"/>
      <c r="H3" s="52"/>
      <c r="I3" s="52"/>
      <c r="J3" s="266"/>
      <c r="K3" s="265"/>
      <c r="L3" s="266"/>
      <c r="M3" s="52"/>
      <c r="N3" s="52"/>
      <c r="O3" s="52"/>
      <c r="P3" s="52"/>
      <c r="Q3" s="52"/>
      <c r="R3" s="52"/>
      <c r="S3" s="52"/>
      <c r="T3" s="52"/>
      <c r="U3" s="52"/>
      <c r="V3" s="45"/>
      <c r="W3" s="91"/>
      <c r="X3" s="92"/>
      <c r="Y3" s="92"/>
      <c r="Z3" s="92"/>
      <c r="AA3" s="92"/>
      <c r="AB3" s="92"/>
      <c r="AC3" s="93"/>
      <c r="AD3" s="53"/>
      <c r="AE3" s="54"/>
      <c r="AF3" s="54"/>
      <c r="AG3" s="54"/>
      <c r="AH3" s="54"/>
      <c r="AI3" s="54"/>
      <c r="AJ3" s="54"/>
      <c r="AK3" s="54"/>
      <c r="AL3" s="54"/>
      <c r="AM3" s="54"/>
      <c r="AN3" s="54"/>
      <c r="AO3" s="54"/>
      <c r="AP3" s="54"/>
      <c r="AQ3" s="54"/>
      <c r="AR3" s="45"/>
    </row>
    <row r="4" spans="1:44" s="1" customFormat="1" ht="45" customHeight="1" x14ac:dyDescent="0.2">
      <c r="A4" s="536" t="s">
        <v>1</v>
      </c>
      <c r="B4" s="538" t="s">
        <v>398</v>
      </c>
      <c r="C4" s="540" t="s">
        <v>4</v>
      </c>
      <c r="D4" s="64" t="s">
        <v>5</v>
      </c>
      <c r="E4" s="309" t="s">
        <v>6</v>
      </c>
      <c r="F4" s="64" t="s">
        <v>7</v>
      </c>
      <c r="G4" s="528" t="s">
        <v>8</v>
      </c>
      <c r="H4" s="529"/>
      <c r="I4" s="64" t="s">
        <v>9</v>
      </c>
      <c r="J4" s="267" t="s">
        <v>10</v>
      </c>
      <c r="K4" s="522" t="s">
        <v>406</v>
      </c>
      <c r="L4" s="268" t="s">
        <v>397</v>
      </c>
      <c r="M4" s="64" t="s">
        <v>11</v>
      </c>
      <c r="N4" s="66" t="s">
        <v>12</v>
      </c>
      <c r="O4" s="66" t="s">
        <v>13</v>
      </c>
      <c r="P4" s="524" t="s">
        <v>14</v>
      </c>
      <c r="Q4" s="525"/>
      <c r="R4" s="64" t="s">
        <v>15</v>
      </c>
      <c r="S4" s="64" t="s">
        <v>16</v>
      </c>
      <c r="T4" s="58" t="s">
        <v>17</v>
      </c>
      <c r="U4" s="60" t="s">
        <v>18</v>
      </c>
      <c r="V4" s="45"/>
      <c r="W4" s="54" t="s">
        <v>19</v>
      </c>
      <c r="X4" s="54" t="s">
        <v>20</v>
      </c>
      <c r="Y4" s="54" t="s">
        <v>21</v>
      </c>
      <c r="Z4" s="54" t="s">
        <v>19</v>
      </c>
      <c r="AA4" s="54" t="s">
        <v>20</v>
      </c>
      <c r="AB4" s="54" t="s">
        <v>21</v>
      </c>
      <c r="AC4" s="54" t="s">
        <v>22</v>
      </c>
      <c r="AD4" s="53"/>
      <c r="AE4" s="54" t="s">
        <v>19</v>
      </c>
      <c r="AF4" s="54" t="s">
        <v>20</v>
      </c>
      <c r="AG4" s="54" t="s">
        <v>21</v>
      </c>
      <c r="AH4" s="54" t="s">
        <v>19</v>
      </c>
      <c r="AI4" s="54" t="s">
        <v>20</v>
      </c>
      <c r="AJ4" s="54" t="s">
        <v>21</v>
      </c>
      <c r="AK4" s="54" t="s">
        <v>19</v>
      </c>
      <c r="AL4" s="54" t="s">
        <v>20</v>
      </c>
      <c r="AM4" s="54" t="s">
        <v>21</v>
      </c>
      <c r="AN4" s="54" t="s">
        <v>19</v>
      </c>
      <c r="AO4" s="54" t="s">
        <v>20</v>
      </c>
      <c r="AP4" s="54" t="s">
        <v>21</v>
      </c>
      <c r="AQ4" s="54" t="s">
        <v>23</v>
      </c>
      <c r="AR4" s="45"/>
    </row>
    <row r="5" spans="1:44" s="1" customFormat="1" ht="24" customHeight="1" thickBot="1" x14ac:dyDescent="0.25">
      <c r="A5" s="537"/>
      <c r="B5" s="539"/>
      <c r="C5" s="541"/>
      <c r="D5" s="65"/>
      <c r="E5" s="310"/>
      <c r="F5" s="65"/>
      <c r="G5" s="2">
        <v>2020</v>
      </c>
      <c r="H5" s="2">
        <v>2021</v>
      </c>
      <c r="I5" s="65"/>
      <c r="J5" s="269"/>
      <c r="K5" s="523"/>
      <c r="L5" s="270"/>
      <c r="M5" s="65"/>
      <c r="N5" s="65"/>
      <c r="O5" s="65"/>
      <c r="P5" s="526"/>
      <c r="Q5" s="527"/>
      <c r="R5" s="65"/>
      <c r="S5" s="65"/>
      <c r="T5" s="59"/>
      <c r="U5" s="61"/>
      <c r="V5" s="45"/>
      <c r="W5" s="94" t="s">
        <v>371</v>
      </c>
      <c r="X5" s="94"/>
      <c r="Y5" s="94"/>
      <c r="Z5" s="95" t="s">
        <v>372</v>
      </c>
      <c r="AA5" s="96"/>
      <c r="AB5" s="97"/>
      <c r="AC5" s="62"/>
      <c r="AD5" s="53"/>
      <c r="AE5" s="63">
        <v>44285</v>
      </c>
      <c r="AF5" s="63"/>
      <c r="AG5" s="63"/>
      <c r="AH5" s="63">
        <v>44377</v>
      </c>
      <c r="AI5" s="63"/>
      <c r="AJ5" s="63"/>
      <c r="AK5" s="63">
        <v>44438</v>
      </c>
      <c r="AL5" s="63"/>
      <c r="AM5" s="63"/>
      <c r="AN5" s="63">
        <v>44560</v>
      </c>
      <c r="AO5" s="63"/>
      <c r="AP5" s="63"/>
      <c r="AQ5" s="62"/>
      <c r="AR5" s="45"/>
    </row>
    <row r="6" spans="1:44" s="101" customFormat="1" ht="24" customHeight="1" thickBot="1" x14ac:dyDescent="0.3">
      <c r="A6" s="28" t="s">
        <v>24</v>
      </c>
      <c r="B6" s="234" t="s">
        <v>401</v>
      </c>
      <c r="C6" s="235"/>
      <c r="D6" s="235"/>
      <c r="E6" s="235"/>
      <c r="F6" s="235"/>
      <c r="G6" s="235"/>
      <c r="H6" s="235"/>
      <c r="I6" s="235"/>
      <c r="J6" s="271"/>
      <c r="K6" s="272"/>
      <c r="L6" s="271"/>
      <c r="M6" s="235"/>
      <c r="N6" s="235"/>
      <c r="O6" s="235"/>
      <c r="P6" s="238" t="s">
        <v>399</v>
      </c>
      <c r="Q6" s="238" t="s">
        <v>400</v>
      </c>
      <c r="R6" s="235"/>
      <c r="S6" s="235"/>
      <c r="T6" s="235"/>
      <c r="U6" s="236"/>
      <c r="V6" s="45"/>
      <c r="W6" s="98"/>
      <c r="X6" s="99"/>
      <c r="Y6" s="100"/>
      <c r="Z6" s="99"/>
      <c r="AA6" s="99"/>
      <c r="AB6" s="99"/>
      <c r="AC6" s="100"/>
      <c r="AD6" s="53"/>
      <c r="AE6" s="98"/>
      <c r="AF6" s="99"/>
      <c r="AG6" s="99"/>
      <c r="AH6" s="99"/>
      <c r="AI6" s="99"/>
      <c r="AJ6" s="99"/>
      <c r="AK6" s="99"/>
      <c r="AL6" s="99"/>
      <c r="AM6" s="99"/>
      <c r="AN6" s="99"/>
      <c r="AO6" s="99"/>
      <c r="AP6" s="99"/>
      <c r="AQ6" s="100"/>
      <c r="AR6" s="45"/>
    </row>
    <row r="7" spans="1:44" s="45" customFormat="1" ht="95.25" customHeight="1" x14ac:dyDescent="0.25">
      <c r="A7" s="55"/>
      <c r="B7" s="13" t="s">
        <v>26</v>
      </c>
      <c r="C7" s="530" t="s">
        <v>27</v>
      </c>
      <c r="D7" s="103" t="s">
        <v>28</v>
      </c>
      <c r="E7" s="104" t="s">
        <v>29</v>
      </c>
      <c r="F7" s="8">
        <v>30</v>
      </c>
      <c r="G7" s="8">
        <v>30</v>
      </c>
      <c r="H7" s="8">
        <v>30</v>
      </c>
      <c r="I7" s="8">
        <f>+G7+H7</f>
        <v>60</v>
      </c>
      <c r="J7" s="273" t="s">
        <v>30</v>
      </c>
      <c r="K7" s="274">
        <v>1</v>
      </c>
      <c r="L7" s="274" t="s">
        <v>374</v>
      </c>
      <c r="M7" s="105" t="s">
        <v>31</v>
      </c>
      <c r="N7" s="105" t="s">
        <v>32</v>
      </c>
      <c r="O7" s="118" t="s">
        <v>33</v>
      </c>
      <c r="P7" s="237"/>
      <c r="Q7" s="199">
        <v>32000000</v>
      </c>
      <c r="R7" s="14">
        <v>0.56999999999999995</v>
      </c>
      <c r="S7" s="5" t="s">
        <v>34</v>
      </c>
      <c r="T7" s="14"/>
      <c r="U7" s="15">
        <v>0</v>
      </c>
      <c r="W7" s="53"/>
      <c r="X7" s="53"/>
      <c r="Y7" s="53"/>
      <c r="Z7" s="53"/>
      <c r="AA7" s="53"/>
      <c r="AB7" s="53"/>
      <c r="AC7" s="53"/>
      <c r="AD7" s="53"/>
      <c r="AE7" s="53"/>
      <c r="AF7" s="53"/>
      <c r="AG7" s="53"/>
      <c r="AH7" s="53"/>
      <c r="AI7" s="53"/>
      <c r="AJ7" s="53"/>
      <c r="AK7" s="53"/>
      <c r="AL7" s="53"/>
      <c r="AM7" s="53"/>
      <c r="AN7" s="53"/>
      <c r="AO7" s="53"/>
      <c r="AP7" s="53"/>
      <c r="AQ7" s="53"/>
    </row>
    <row r="8" spans="1:44" s="153" customFormat="1" ht="83.25" customHeight="1" x14ac:dyDescent="0.25">
      <c r="A8" s="55"/>
      <c r="B8" s="144" t="s">
        <v>35</v>
      </c>
      <c r="C8" s="531"/>
      <c r="D8" s="145" t="s">
        <v>36</v>
      </c>
      <c r="E8" s="146" t="s">
        <v>37</v>
      </c>
      <c r="F8" s="147" t="s">
        <v>38</v>
      </c>
      <c r="G8" s="147">
        <v>2</v>
      </c>
      <c r="H8" s="147">
        <v>2</v>
      </c>
      <c r="I8" s="147">
        <f>SUM(G8:H8)</f>
        <v>4</v>
      </c>
      <c r="J8" s="275" t="s">
        <v>39</v>
      </c>
      <c r="K8" s="276">
        <v>2</v>
      </c>
      <c r="L8" s="276" t="s">
        <v>374</v>
      </c>
      <c r="M8" s="145" t="s">
        <v>40</v>
      </c>
      <c r="N8" s="145" t="s">
        <v>362</v>
      </c>
      <c r="O8" s="145" t="s">
        <v>41</v>
      </c>
      <c r="P8" s="145"/>
      <c r="Q8" s="208">
        <v>0</v>
      </c>
      <c r="R8" s="149">
        <v>0.23</v>
      </c>
      <c r="S8" s="150" t="s">
        <v>42</v>
      </c>
      <c r="T8" s="147"/>
      <c r="U8" s="151">
        <v>0</v>
      </c>
      <c r="V8" s="45"/>
      <c r="W8" s="152"/>
      <c r="X8" s="152"/>
      <c r="Y8" s="152"/>
      <c r="Z8" s="152"/>
      <c r="AA8" s="152"/>
      <c r="AB8" s="152"/>
      <c r="AC8" s="152"/>
      <c r="AD8" s="53"/>
      <c r="AE8" s="152"/>
      <c r="AF8" s="152"/>
      <c r="AG8" s="152"/>
      <c r="AH8" s="152"/>
      <c r="AI8" s="152"/>
      <c r="AJ8" s="152"/>
      <c r="AK8" s="152"/>
      <c r="AL8" s="152"/>
      <c r="AM8" s="152"/>
      <c r="AN8" s="152"/>
      <c r="AO8" s="152"/>
      <c r="AP8" s="152"/>
      <c r="AQ8" s="152"/>
      <c r="AR8" s="45"/>
    </row>
    <row r="9" spans="1:44" s="45" customFormat="1" ht="78" customHeight="1" x14ac:dyDescent="0.25">
      <c r="A9" s="55"/>
      <c r="B9" s="16" t="s">
        <v>43</v>
      </c>
      <c r="C9" s="531"/>
      <c r="D9" s="103" t="s">
        <v>44</v>
      </c>
      <c r="E9" s="104" t="s">
        <v>45</v>
      </c>
      <c r="F9" s="8">
        <v>3</v>
      </c>
      <c r="G9" s="8">
        <v>3</v>
      </c>
      <c r="H9" s="8">
        <v>3</v>
      </c>
      <c r="I9" s="8">
        <v>6</v>
      </c>
      <c r="J9" s="275" t="s">
        <v>46</v>
      </c>
      <c r="K9" s="276">
        <v>3</v>
      </c>
      <c r="L9" s="276" t="s">
        <v>374</v>
      </c>
      <c r="M9" s="103" t="s">
        <v>47</v>
      </c>
      <c r="N9" s="103" t="s">
        <v>48</v>
      </c>
      <c r="O9" s="119" t="s">
        <v>49</v>
      </c>
      <c r="P9" s="119"/>
      <c r="Q9" s="195">
        <v>3000000</v>
      </c>
      <c r="R9" s="14">
        <v>0</v>
      </c>
      <c r="S9" s="5" t="s">
        <v>50</v>
      </c>
      <c r="T9" s="17"/>
      <c r="U9" s="15">
        <v>0</v>
      </c>
      <c r="W9" s="53"/>
      <c r="X9" s="53"/>
      <c r="Y9" s="53"/>
      <c r="Z9" s="53"/>
      <c r="AA9" s="53"/>
      <c r="AB9" s="53"/>
      <c r="AC9" s="53"/>
      <c r="AD9" s="53"/>
      <c r="AE9" s="53"/>
      <c r="AF9" s="53"/>
      <c r="AG9" s="53"/>
      <c r="AH9" s="53"/>
      <c r="AI9" s="53"/>
      <c r="AJ9" s="53"/>
      <c r="AK9" s="53"/>
      <c r="AL9" s="53"/>
      <c r="AM9" s="53"/>
      <c r="AN9" s="53"/>
      <c r="AO9" s="53"/>
      <c r="AP9" s="53"/>
      <c r="AQ9" s="53"/>
    </row>
    <row r="10" spans="1:44" s="153" customFormat="1" ht="71.25" customHeight="1" x14ac:dyDescent="0.25">
      <c r="A10" s="55"/>
      <c r="B10" s="144" t="s">
        <v>51</v>
      </c>
      <c r="C10" s="531"/>
      <c r="D10" s="145" t="s">
        <v>52</v>
      </c>
      <c r="E10" s="154" t="s">
        <v>53</v>
      </c>
      <c r="F10" s="147"/>
      <c r="G10" s="147">
        <v>1</v>
      </c>
      <c r="H10" s="147">
        <v>1</v>
      </c>
      <c r="I10" s="147">
        <f>SUM(G10:H10)</f>
        <v>2</v>
      </c>
      <c r="J10" s="275" t="s">
        <v>54</v>
      </c>
      <c r="K10" s="274">
        <v>4</v>
      </c>
      <c r="L10" s="276" t="s">
        <v>375</v>
      </c>
      <c r="M10" s="145" t="s">
        <v>55</v>
      </c>
      <c r="N10" s="155" t="s">
        <v>56</v>
      </c>
      <c r="O10" s="145" t="s">
        <v>57</v>
      </c>
      <c r="P10" s="145"/>
      <c r="Q10" s="208">
        <v>0</v>
      </c>
      <c r="R10" s="149">
        <v>0.01</v>
      </c>
      <c r="S10" s="150" t="s">
        <v>58</v>
      </c>
      <c r="T10" s="149"/>
      <c r="U10" s="151">
        <v>0</v>
      </c>
      <c r="V10" s="45"/>
      <c r="W10" s="152"/>
      <c r="X10" s="152"/>
      <c r="Y10" s="152"/>
      <c r="Z10" s="152"/>
      <c r="AA10" s="152"/>
      <c r="AB10" s="152"/>
      <c r="AC10" s="152"/>
      <c r="AD10" s="53"/>
      <c r="AE10" s="152"/>
      <c r="AF10" s="152"/>
      <c r="AG10" s="152"/>
      <c r="AH10" s="152"/>
      <c r="AI10" s="152"/>
      <c r="AJ10" s="152"/>
      <c r="AK10" s="152"/>
      <c r="AL10" s="152"/>
      <c r="AM10" s="152"/>
      <c r="AN10" s="152"/>
      <c r="AO10" s="152"/>
      <c r="AP10" s="152"/>
      <c r="AQ10" s="152"/>
      <c r="AR10" s="45"/>
    </row>
    <row r="11" spans="1:44" s="153" customFormat="1" ht="96" customHeight="1" x14ac:dyDescent="0.25">
      <c r="A11" s="55"/>
      <c r="B11" s="144" t="s">
        <v>59</v>
      </c>
      <c r="C11" s="531"/>
      <c r="D11" s="145" t="s">
        <v>60</v>
      </c>
      <c r="E11" s="146" t="s">
        <v>61</v>
      </c>
      <c r="F11" s="156">
        <v>3</v>
      </c>
      <c r="G11" s="157">
        <v>3</v>
      </c>
      <c r="H11" s="157">
        <v>3</v>
      </c>
      <c r="I11" s="157">
        <f t="shared" ref="I11:I12" si="0">SUM(G11:H11)</f>
        <v>6</v>
      </c>
      <c r="J11" s="273" t="s">
        <v>62</v>
      </c>
      <c r="K11" s="276">
        <v>5</v>
      </c>
      <c r="L11" s="274" t="s">
        <v>374</v>
      </c>
      <c r="M11" s="145" t="s">
        <v>63</v>
      </c>
      <c r="N11" s="145" t="s">
        <v>64</v>
      </c>
      <c r="O11" s="145" t="s">
        <v>363</v>
      </c>
      <c r="P11" s="145"/>
      <c r="Q11" s="209">
        <f>42000000-6000000-2000000-5000000</f>
        <v>29000000</v>
      </c>
      <c r="R11" s="149">
        <v>0.05</v>
      </c>
      <c r="S11" s="150" t="s">
        <v>42</v>
      </c>
      <c r="T11" s="158"/>
      <c r="U11" s="151">
        <v>0</v>
      </c>
      <c r="V11" s="45"/>
      <c r="W11" s="152"/>
      <c r="X11" s="152"/>
      <c r="Y11" s="152"/>
      <c r="Z11" s="152"/>
      <c r="AA11" s="152"/>
      <c r="AB11" s="152"/>
      <c r="AC11" s="152"/>
      <c r="AD11" s="53"/>
      <c r="AE11" s="152"/>
      <c r="AF11" s="152"/>
      <c r="AG11" s="152"/>
      <c r="AH11" s="152"/>
      <c r="AI11" s="152"/>
      <c r="AJ11" s="152"/>
      <c r="AK11" s="152"/>
      <c r="AL11" s="152"/>
      <c r="AM11" s="152"/>
      <c r="AN11" s="152"/>
      <c r="AO11" s="152"/>
      <c r="AP11" s="152"/>
      <c r="AQ11" s="152"/>
      <c r="AR11" s="45"/>
    </row>
    <row r="12" spans="1:44" s="153" customFormat="1" ht="77.25" customHeight="1" x14ac:dyDescent="0.25">
      <c r="A12" s="55"/>
      <c r="B12" s="144" t="s">
        <v>65</v>
      </c>
      <c r="C12" s="531"/>
      <c r="D12" s="145" t="s">
        <v>66</v>
      </c>
      <c r="E12" s="146" t="s">
        <v>67</v>
      </c>
      <c r="F12" s="157">
        <v>10</v>
      </c>
      <c r="G12" s="157">
        <v>5</v>
      </c>
      <c r="H12" s="157">
        <v>5</v>
      </c>
      <c r="I12" s="157">
        <f t="shared" si="0"/>
        <v>10</v>
      </c>
      <c r="J12" s="273" t="s">
        <v>68</v>
      </c>
      <c r="K12" s="276">
        <v>6</v>
      </c>
      <c r="L12" s="274" t="s">
        <v>376</v>
      </c>
      <c r="M12" s="145" t="s">
        <v>69</v>
      </c>
      <c r="N12" s="145" t="s">
        <v>70</v>
      </c>
      <c r="O12" s="145" t="s">
        <v>71</v>
      </c>
      <c r="P12" s="145"/>
      <c r="Q12" s="209">
        <v>15000000</v>
      </c>
      <c r="R12" s="149">
        <v>0.01</v>
      </c>
      <c r="S12" s="150" t="s">
        <v>42</v>
      </c>
      <c r="T12" s="147"/>
      <c r="U12" s="151">
        <v>0</v>
      </c>
      <c r="V12" s="45"/>
      <c r="W12" s="152"/>
      <c r="X12" s="152"/>
      <c r="Y12" s="152"/>
      <c r="Z12" s="152"/>
      <c r="AA12" s="152"/>
      <c r="AB12" s="152"/>
      <c r="AC12" s="152"/>
      <c r="AD12" s="53"/>
      <c r="AE12" s="152"/>
      <c r="AF12" s="152"/>
      <c r="AG12" s="152"/>
      <c r="AH12" s="152"/>
      <c r="AI12" s="152"/>
      <c r="AJ12" s="152"/>
      <c r="AK12" s="152"/>
      <c r="AL12" s="152"/>
      <c r="AM12" s="152"/>
      <c r="AN12" s="152"/>
      <c r="AO12" s="152"/>
      <c r="AP12" s="152"/>
      <c r="AQ12" s="152"/>
      <c r="AR12" s="45"/>
    </row>
    <row r="13" spans="1:44" s="45" customFormat="1" ht="102" customHeight="1" x14ac:dyDescent="0.25">
      <c r="A13" s="55"/>
      <c r="B13" s="16" t="s">
        <v>72</v>
      </c>
      <c r="C13" s="531"/>
      <c r="D13" s="103" t="s">
        <v>73</v>
      </c>
      <c r="E13" s="104" t="s">
        <v>74</v>
      </c>
      <c r="F13" s="8">
        <v>1</v>
      </c>
      <c r="G13" s="8">
        <v>1</v>
      </c>
      <c r="H13" s="8">
        <v>1</v>
      </c>
      <c r="I13" s="8">
        <v>2</v>
      </c>
      <c r="J13" s="275" t="s">
        <v>75</v>
      </c>
      <c r="K13" s="274">
        <v>7</v>
      </c>
      <c r="L13" s="276" t="s">
        <v>377</v>
      </c>
      <c r="M13" s="105" t="s">
        <v>76</v>
      </c>
      <c r="N13" s="105" t="s">
        <v>77</v>
      </c>
      <c r="O13" s="105" t="s">
        <v>78</v>
      </c>
      <c r="P13" s="105"/>
      <c r="Q13" s="217">
        <v>0</v>
      </c>
      <c r="R13" s="14">
        <v>0.02</v>
      </c>
      <c r="S13" s="5" t="s">
        <v>79</v>
      </c>
      <c r="T13" s="19"/>
      <c r="U13" s="15">
        <v>0</v>
      </c>
      <c r="W13" s="53"/>
      <c r="X13" s="53"/>
      <c r="Y13" s="53"/>
      <c r="Z13" s="53"/>
      <c r="AA13" s="53"/>
      <c r="AB13" s="53"/>
      <c r="AC13" s="53"/>
      <c r="AD13" s="53"/>
      <c r="AE13" s="53"/>
      <c r="AF13" s="53"/>
      <c r="AG13" s="53"/>
      <c r="AH13" s="53"/>
      <c r="AI13" s="53"/>
      <c r="AJ13" s="53"/>
      <c r="AK13" s="53"/>
      <c r="AL13" s="53"/>
      <c r="AM13" s="53"/>
      <c r="AN13" s="53"/>
      <c r="AO13" s="53"/>
      <c r="AP13" s="53"/>
      <c r="AQ13" s="53"/>
    </row>
    <row r="14" spans="1:44" s="45" customFormat="1" ht="57" customHeight="1" x14ac:dyDescent="0.25">
      <c r="A14" s="55"/>
      <c r="B14" s="16" t="s">
        <v>80</v>
      </c>
      <c r="C14" s="531"/>
      <c r="D14" s="105" t="s">
        <v>81</v>
      </c>
      <c r="E14" s="104" t="s">
        <v>82</v>
      </c>
      <c r="F14" s="8">
        <v>1</v>
      </c>
      <c r="G14" s="8">
        <v>1</v>
      </c>
      <c r="H14" s="8">
        <v>1</v>
      </c>
      <c r="I14" s="8">
        <v>2</v>
      </c>
      <c r="J14" s="275" t="s">
        <v>83</v>
      </c>
      <c r="K14" s="276">
        <v>8</v>
      </c>
      <c r="L14" s="276" t="s">
        <v>375</v>
      </c>
      <c r="M14" s="103" t="s">
        <v>84</v>
      </c>
      <c r="N14" s="103" t="s">
        <v>85</v>
      </c>
      <c r="O14" s="103" t="s">
        <v>86</v>
      </c>
      <c r="P14" s="103"/>
      <c r="Q14" s="195">
        <v>6000000</v>
      </c>
      <c r="R14" s="14">
        <v>0.02</v>
      </c>
      <c r="S14" s="5" t="s">
        <v>87</v>
      </c>
      <c r="T14" s="20"/>
      <c r="U14" s="15">
        <v>0</v>
      </c>
      <c r="W14" s="53"/>
      <c r="X14" s="53"/>
      <c r="Y14" s="53"/>
      <c r="Z14" s="53"/>
      <c r="AA14" s="53"/>
      <c r="AB14" s="53"/>
      <c r="AC14" s="53"/>
      <c r="AD14" s="53"/>
      <c r="AE14" s="53"/>
      <c r="AF14" s="53"/>
      <c r="AG14" s="53"/>
      <c r="AH14" s="53"/>
      <c r="AI14" s="53"/>
      <c r="AJ14" s="53"/>
      <c r="AK14" s="53"/>
      <c r="AL14" s="53"/>
      <c r="AM14" s="53"/>
      <c r="AN14" s="53"/>
      <c r="AO14" s="53"/>
      <c r="AP14" s="53"/>
      <c r="AQ14" s="53"/>
    </row>
    <row r="15" spans="1:44" s="153" customFormat="1" ht="87.75" customHeight="1" x14ac:dyDescent="0.25">
      <c r="A15" s="55"/>
      <c r="B15" s="144" t="s">
        <v>88</v>
      </c>
      <c r="C15" s="531"/>
      <c r="D15" s="145" t="s">
        <v>89</v>
      </c>
      <c r="E15" s="154" t="s">
        <v>90</v>
      </c>
      <c r="F15" s="157">
        <v>0</v>
      </c>
      <c r="G15" s="157">
        <v>1</v>
      </c>
      <c r="H15" s="157">
        <v>0</v>
      </c>
      <c r="I15" s="157">
        <v>1</v>
      </c>
      <c r="J15" s="275" t="s">
        <v>91</v>
      </c>
      <c r="K15" s="276">
        <v>9</v>
      </c>
      <c r="L15" s="276" t="s">
        <v>374</v>
      </c>
      <c r="M15" s="148" t="s">
        <v>92</v>
      </c>
      <c r="N15" s="145" t="s">
        <v>93</v>
      </c>
      <c r="O15" s="145" t="s">
        <v>94</v>
      </c>
      <c r="P15" s="145"/>
      <c r="Q15" s="208">
        <v>0</v>
      </c>
      <c r="R15" s="149">
        <v>0</v>
      </c>
      <c r="S15" s="150" t="s">
        <v>95</v>
      </c>
      <c r="T15" s="159"/>
      <c r="U15" s="151">
        <v>0</v>
      </c>
      <c r="V15" s="45"/>
      <c r="W15" s="152"/>
      <c r="X15" s="152"/>
      <c r="Y15" s="152"/>
      <c r="Z15" s="152"/>
      <c r="AA15" s="152"/>
      <c r="AB15" s="152"/>
      <c r="AC15" s="152"/>
      <c r="AD15" s="53"/>
      <c r="AE15" s="152"/>
      <c r="AF15" s="152"/>
      <c r="AG15" s="152"/>
      <c r="AH15" s="152"/>
      <c r="AI15" s="152"/>
      <c r="AJ15" s="152"/>
      <c r="AK15" s="152"/>
      <c r="AL15" s="152"/>
      <c r="AM15" s="152"/>
      <c r="AN15" s="152"/>
      <c r="AO15" s="152"/>
      <c r="AP15" s="152"/>
      <c r="AQ15" s="152"/>
      <c r="AR15" s="45"/>
    </row>
    <row r="16" spans="1:44" s="45" customFormat="1" ht="57.75" customHeight="1" x14ac:dyDescent="0.25">
      <c r="A16" s="55"/>
      <c r="B16" s="16" t="s">
        <v>96</v>
      </c>
      <c r="C16" s="531"/>
      <c r="D16" s="103" t="s">
        <v>97</v>
      </c>
      <c r="E16" s="104" t="s">
        <v>98</v>
      </c>
      <c r="F16" s="8">
        <v>27</v>
      </c>
      <c r="G16" s="8">
        <v>27</v>
      </c>
      <c r="H16" s="8">
        <v>27</v>
      </c>
      <c r="I16" s="8">
        <f>+G16+H16</f>
        <v>54</v>
      </c>
      <c r="J16" s="273" t="s">
        <v>99</v>
      </c>
      <c r="K16" s="274">
        <v>10</v>
      </c>
      <c r="L16" s="274" t="s">
        <v>374</v>
      </c>
      <c r="M16" s="105" t="s">
        <v>100</v>
      </c>
      <c r="N16" s="105" t="s">
        <v>101</v>
      </c>
      <c r="O16" s="105" t="s">
        <v>102</v>
      </c>
      <c r="P16" s="105"/>
      <c r="Q16" s="217">
        <v>0</v>
      </c>
      <c r="R16" s="14">
        <v>0.01</v>
      </c>
      <c r="S16" s="5" t="s">
        <v>103</v>
      </c>
      <c r="T16" s="17"/>
      <c r="U16" s="15">
        <v>0</v>
      </c>
      <c r="W16" s="53"/>
      <c r="X16" s="53"/>
      <c r="Y16" s="53"/>
      <c r="Z16" s="53"/>
      <c r="AA16" s="53"/>
      <c r="AB16" s="53"/>
      <c r="AC16" s="53"/>
      <c r="AD16" s="53"/>
      <c r="AE16" s="53"/>
      <c r="AF16" s="53"/>
      <c r="AG16" s="53"/>
      <c r="AH16" s="53"/>
      <c r="AI16" s="53"/>
      <c r="AJ16" s="53"/>
      <c r="AK16" s="53"/>
      <c r="AL16" s="53"/>
      <c r="AM16" s="53"/>
      <c r="AN16" s="53"/>
      <c r="AO16" s="53"/>
      <c r="AP16" s="53"/>
      <c r="AQ16" s="53"/>
    </row>
    <row r="17" spans="1:44" s="45" customFormat="1" ht="47.25" customHeight="1" thickBot="1" x14ac:dyDescent="0.3">
      <c r="A17" s="55"/>
      <c r="B17" s="16" t="s">
        <v>104</v>
      </c>
      <c r="C17" s="531"/>
      <c r="D17" s="103" t="s">
        <v>105</v>
      </c>
      <c r="E17" s="104" t="s">
        <v>106</v>
      </c>
      <c r="F17" s="8" t="s">
        <v>38</v>
      </c>
      <c r="G17" s="8"/>
      <c r="H17" s="8"/>
      <c r="I17" s="8">
        <v>0</v>
      </c>
      <c r="J17" s="275" t="s">
        <v>107</v>
      </c>
      <c r="K17" s="276">
        <v>11</v>
      </c>
      <c r="L17" s="276" t="s">
        <v>374</v>
      </c>
      <c r="M17" s="103" t="s">
        <v>108</v>
      </c>
      <c r="N17" s="103" t="s">
        <v>109</v>
      </c>
      <c r="O17" s="103" t="s">
        <v>110</v>
      </c>
      <c r="P17" s="103"/>
      <c r="Q17" s="218">
        <v>0</v>
      </c>
      <c r="R17" s="14">
        <v>0.02</v>
      </c>
      <c r="S17" s="5" t="s">
        <v>111</v>
      </c>
      <c r="T17" s="3"/>
      <c r="U17" s="21">
        <v>0</v>
      </c>
      <c r="W17" s="53"/>
      <c r="X17" s="53"/>
      <c r="Y17" s="53"/>
      <c r="Z17" s="53"/>
      <c r="AA17" s="53"/>
      <c r="AB17" s="53"/>
      <c r="AC17" s="53"/>
      <c r="AD17" s="53"/>
      <c r="AE17" s="53"/>
      <c r="AF17" s="53"/>
      <c r="AG17" s="53"/>
      <c r="AH17" s="53"/>
      <c r="AI17" s="53"/>
      <c r="AJ17" s="53"/>
      <c r="AK17" s="53"/>
      <c r="AL17" s="53"/>
      <c r="AM17" s="53"/>
      <c r="AN17" s="53"/>
      <c r="AO17" s="53"/>
      <c r="AP17" s="53"/>
      <c r="AQ17" s="53"/>
    </row>
    <row r="18" spans="1:44" s="45" customFormat="1" ht="81.75" customHeight="1" x14ac:dyDescent="0.25">
      <c r="A18" s="55"/>
      <c r="B18" s="16" t="s">
        <v>112</v>
      </c>
      <c r="C18" s="531"/>
      <c r="D18" s="107" t="s">
        <v>113</v>
      </c>
      <c r="E18" s="108" t="s">
        <v>114</v>
      </c>
      <c r="F18" s="22">
        <v>1</v>
      </c>
      <c r="G18" s="56">
        <v>1</v>
      </c>
      <c r="H18" s="57"/>
      <c r="I18" s="22">
        <v>1</v>
      </c>
      <c r="J18" s="277" t="s">
        <v>115</v>
      </c>
      <c r="K18" s="276">
        <v>12</v>
      </c>
      <c r="L18" s="278" t="s">
        <v>374</v>
      </c>
      <c r="M18" s="107" t="s">
        <v>364</v>
      </c>
      <c r="N18" s="107" t="s">
        <v>116</v>
      </c>
      <c r="O18" s="107" t="s">
        <v>117</v>
      </c>
      <c r="P18" s="107"/>
      <c r="Q18" s="196">
        <v>6000000</v>
      </c>
      <c r="R18" s="23">
        <v>0.01</v>
      </c>
      <c r="S18" s="6" t="s">
        <v>118</v>
      </c>
      <c r="T18" s="4"/>
      <c r="U18" s="24">
        <v>0</v>
      </c>
      <c r="W18" s="53"/>
      <c r="X18" s="53"/>
      <c r="Y18" s="53"/>
      <c r="Z18" s="53"/>
      <c r="AA18" s="53"/>
      <c r="AB18" s="53"/>
      <c r="AC18" s="53"/>
      <c r="AD18" s="53"/>
      <c r="AE18" s="53"/>
      <c r="AF18" s="53"/>
      <c r="AG18" s="53"/>
      <c r="AH18" s="53"/>
      <c r="AI18" s="53"/>
      <c r="AJ18" s="53"/>
      <c r="AK18" s="53"/>
      <c r="AL18" s="53"/>
      <c r="AM18" s="53"/>
      <c r="AN18" s="53"/>
      <c r="AO18" s="53"/>
      <c r="AP18" s="53"/>
      <c r="AQ18" s="53"/>
    </row>
    <row r="19" spans="1:44" s="153" customFormat="1" ht="57" customHeight="1" x14ac:dyDescent="0.25">
      <c r="A19" s="55"/>
      <c r="B19" s="144" t="s">
        <v>119</v>
      </c>
      <c r="C19" s="531"/>
      <c r="D19" s="145" t="s">
        <v>120</v>
      </c>
      <c r="E19" s="146" t="s">
        <v>121</v>
      </c>
      <c r="F19" s="157">
        <v>2</v>
      </c>
      <c r="G19" s="157">
        <v>2</v>
      </c>
      <c r="H19" s="157">
        <v>2</v>
      </c>
      <c r="I19" s="157">
        <f t="shared" ref="I19" si="1">SUM(G19:H19)</f>
        <v>4</v>
      </c>
      <c r="J19" s="273" t="s">
        <v>122</v>
      </c>
      <c r="K19" s="274">
        <v>13</v>
      </c>
      <c r="L19" s="274" t="s">
        <v>384</v>
      </c>
      <c r="M19" s="145" t="s">
        <v>123</v>
      </c>
      <c r="N19" s="145" t="s">
        <v>124</v>
      </c>
      <c r="O19" s="145" t="s">
        <v>125</v>
      </c>
      <c r="P19" s="145"/>
      <c r="Q19" s="208">
        <v>0</v>
      </c>
      <c r="R19" s="149">
        <v>0.02</v>
      </c>
      <c r="S19" s="150" t="s">
        <v>385</v>
      </c>
      <c r="T19" s="147"/>
      <c r="U19" s="151">
        <v>0</v>
      </c>
      <c r="V19" s="45"/>
      <c r="W19" s="152"/>
      <c r="X19" s="152"/>
      <c r="Y19" s="152"/>
      <c r="Z19" s="152"/>
      <c r="AA19" s="152"/>
      <c r="AB19" s="152"/>
      <c r="AC19" s="152"/>
      <c r="AD19" s="53"/>
      <c r="AE19" s="152"/>
      <c r="AF19" s="152"/>
      <c r="AG19" s="152"/>
      <c r="AH19" s="152"/>
      <c r="AI19" s="152"/>
      <c r="AJ19" s="152"/>
      <c r="AK19" s="152"/>
      <c r="AL19" s="152"/>
      <c r="AM19" s="152"/>
      <c r="AN19" s="152"/>
      <c r="AO19" s="152"/>
      <c r="AP19" s="152"/>
      <c r="AQ19" s="152"/>
      <c r="AR19" s="45"/>
    </row>
    <row r="20" spans="1:44" s="45" customFormat="1" ht="73.5" customHeight="1" x14ac:dyDescent="0.25">
      <c r="A20" s="55"/>
      <c r="B20" s="16" t="s">
        <v>126</v>
      </c>
      <c r="C20" s="531"/>
      <c r="D20" s="105" t="s">
        <v>127</v>
      </c>
      <c r="E20" s="104" t="s">
        <v>128</v>
      </c>
      <c r="F20" s="22">
        <v>4</v>
      </c>
      <c r="G20" s="22">
        <v>1</v>
      </c>
      <c r="H20" s="22">
        <v>1</v>
      </c>
      <c r="I20" s="22">
        <v>2</v>
      </c>
      <c r="J20" s="275" t="s">
        <v>129</v>
      </c>
      <c r="K20" s="276">
        <v>14</v>
      </c>
      <c r="L20" s="279" t="s">
        <v>377</v>
      </c>
      <c r="M20" s="105" t="s">
        <v>130</v>
      </c>
      <c r="N20" s="107" t="s">
        <v>131</v>
      </c>
      <c r="O20" s="120" t="s">
        <v>132</v>
      </c>
      <c r="P20" s="120"/>
      <c r="Q20" s="219">
        <v>0</v>
      </c>
      <c r="R20" s="23">
        <v>0.01</v>
      </c>
      <c r="S20" s="6" t="s">
        <v>133</v>
      </c>
      <c r="T20" s="25">
        <v>1</v>
      </c>
      <c r="U20" s="24">
        <v>0</v>
      </c>
      <c r="W20" s="68"/>
      <c r="X20" s="53"/>
      <c r="Y20" s="53"/>
      <c r="Z20" s="53"/>
      <c r="AA20" s="53"/>
      <c r="AB20" s="53"/>
      <c r="AC20" s="53"/>
      <c r="AD20" s="53"/>
      <c r="AE20" s="53"/>
      <c r="AF20" s="53"/>
      <c r="AG20" s="53"/>
      <c r="AH20" s="53"/>
      <c r="AI20" s="53"/>
      <c r="AJ20" s="53"/>
      <c r="AK20" s="53"/>
      <c r="AL20" s="53"/>
      <c r="AM20" s="53"/>
      <c r="AN20" s="53"/>
      <c r="AO20" s="53"/>
      <c r="AP20" s="53"/>
      <c r="AQ20" s="53"/>
    </row>
    <row r="21" spans="1:44" s="45" customFormat="1" ht="94.5" customHeight="1" x14ac:dyDescent="0.25">
      <c r="A21" s="55"/>
      <c r="B21" s="13" t="s">
        <v>134</v>
      </c>
      <c r="C21" s="532"/>
      <c r="D21" s="109" t="s">
        <v>135</v>
      </c>
      <c r="E21" s="110" t="s">
        <v>136</v>
      </c>
      <c r="F21" s="82">
        <v>0</v>
      </c>
      <c r="G21" s="82">
        <v>1</v>
      </c>
      <c r="H21" s="82"/>
      <c r="I21" s="82">
        <v>1</v>
      </c>
      <c r="J21" s="280" t="s">
        <v>137</v>
      </c>
      <c r="K21" s="276">
        <v>15</v>
      </c>
      <c r="L21" s="281" t="s">
        <v>383</v>
      </c>
      <c r="M21" s="121" t="s">
        <v>138</v>
      </c>
      <c r="N21" s="112" t="s">
        <v>139</v>
      </c>
      <c r="O21" s="113" t="s">
        <v>140</v>
      </c>
      <c r="P21" s="113"/>
      <c r="Q21" s="220">
        <v>0</v>
      </c>
      <c r="R21" s="26">
        <v>0.02</v>
      </c>
      <c r="S21" s="7" t="s">
        <v>378</v>
      </c>
      <c r="T21" s="27"/>
      <c r="U21" s="26"/>
      <c r="W21" s="68"/>
      <c r="X21" s="53"/>
      <c r="Y21" s="53"/>
      <c r="Z21" s="53"/>
      <c r="AA21" s="53"/>
      <c r="AB21" s="53"/>
      <c r="AC21" s="53"/>
      <c r="AD21" s="53"/>
      <c r="AE21" s="53"/>
      <c r="AF21" s="53"/>
      <c r="AG21" s="53"/>
      <c r="AH21" s="53"/>
      <c r="AI21" s="53"/>
      <c r="AJ21" s="53"/>
      <c r="AK21" s="53"/>
      <c r="AL21" s="53"/>
      <c r="AM21" s="53"/>
      <c r="AN21" s="53"/>
      <c r="AO21" s="53"/>
      <c r="AP21" s="53"/>
      <c r="AQ21" s="53"/>
    </row>
    <row r="22" spans="1:44" s="101" customFormat="1" ht="24" customHeight="1" thickBot="1" x14ac:dyDescent="0.3">
      <c r="A22" s="131"/>
      <c r="B22" s="132"/>
      <c r="C22" s="303"/>
      <c r="D22" s="133"/>
      <c r="E22" s="134"/>
      <c r="F22" s="135"/>
      <c r="G22" s="135"/>
      <c r="H22" s="135"/>
      <c r="I22" s="135"/>
      <c r="J22" s="192"/>
      <c r="K22" s="22"/>
      <c r="L22" s="193"/>
      <c r="M22" s="133"/>
      <c r="N22" s="241" t="s">
        <v>373</v>
      </c>
      <c r="O22" s="228"/>
      <c r="P22" s="228"/>
      <c r="Q22" s="242">
        <f>SUM(Q7:Q21)</f>
        <v>91000000</v>
      </c>
      <c r="R22" s="136">
        <f>SUM(R7:R21)</f>
        <v>1</v>
      </c>
      <c r="S22" s="137"/>
      <c r="T22" s="138"/>
      <c r="U22" s="136"/>
      <c r="V22" s="45"/>
      <c r="W22" s="139"/>
      <c r="X22" s="140"/>
      <c r="Y22" s="140"/>
      <c r="Z22" s="140"/>
      <c r="AA22" s="140"/>
      <c r="AB22" s="140"/>
      <c r="AC22" s="140"/>
      <c r="AD22" s="53"/>
      <c r="AE22" s="140"/>
      <c r="AF22" s="140"/>
      <c r="AG22" s="140"/>
      <c r="AH22" s="140"/>
      <c r="AI22" s="140"/>
      <c r="AJ22" s="140"/>
      <c r="AK22" s="140"/>
      <c r="AL22" s="140"/>
      <c r="AM22" s="140"/>
      <c r="AN22" s="140"/>
      <c r="AO22" s="140"/>
      <c r="AP22" s="140"/>
      <c r="AQ22" s="140"/>
      <c r="AR22" s="45"/>
    </row>
    <row r="23" spans="1:44" s="45" customFormat="1" ht="24" customHeight="1" thickBot="1" x14ac:dyDescent="0.3">
      <c r="A23" s="28">
        <v>2</v>
      </c>
      <c r="B23" s="546" t="s">
        <v>402</v>
      </c>
      <c r="C23" s="546"/>
      <c r="D23" s="546"/>
      <c r="E23" s="546"/>
      <c r="F23" s="546"/>
      <c r="G23" s="546"/>
      <c r="H23" s="546"/>
      <c r="I23" s="546"/>
      <c r="J23" s="546"/>
      <c r="K23" s="546"/>
      <c r="L23" s="546"/>
      <c r="M23" s="546"/>
      <c r="N23" s="546"/>
      <c r="O23" s="546"/>
      <c r="P23" s="546"/>
      <c r="Q23" s="546"/>
      <c r="R23" s="546"/>
      <c r="S23" s="546"/>
      <c r="T23" s="546"/>
      <c r="U23" s="546"/>
      <c r="W23" s="67"/>
      <c r="X23" s="67"/>
      <c r="Y23" s="67"/>
      <c r="Z23" s="67"/>
      <c r="AA23" s="67"/>
      <c r="AB23" s="67"/>
      <c r="AC23" s="67"/>
      <c r="AD23" s="53"/>
      <c r="AE23" s="67"/>
      <c r="AF23" s="67"/>
      <c r="AG23" s="67"/>
      <c r="AH23" s="67"/>
      <c r="AI23" s="67"/>
      <c r="AJ23" s="67"/>
      <c r="AK23" s="67"/>
      <c r="AL23" s="67"/>
      <c r="AM23" s="67"/>
      <c r="AN23" s="67"/>
      <c r="AO23" s="67"/>
      <c r="AP23" s="67"/>
      <c r="AQ23" s="67"/>
    </row>
    <row r="24" spans="1:44" s="18" customFormat="1" ht="213.75" customHeight="1" x14ac:dyDescent="0.25">
      <c r="A24" s="55"/>
      <c r="B24" s="29" t="s">
        <v>142</v>
      </c>
      <c r="C24" s="533" t="s">
        <v>143</v>
      </c>
      <c r="D24" s="243" t="s">
        <v>144</v>
      </c>
      <c r="E24" s="244" t="s">
        <v>145</v>
      </c>
      <c r="F24" s="245" t="s">
        <v>38</v>
      </c>
      <c r="G24" s="245">
        <v>1</v>
      </c>
      <c r="H24" s="245">
        <v>1</v>
      </c>
      <c r="I24" s="245">
        <f>SUM(G24:H24)</f>
        <v>2</v>
      </c>
      <c r="J24" s="282" t="s">
        <v>146</v>
      </c>
      <c r="K24" s="283">
        <v>16</v>
      </c>
      <c r="L24" s="284" t="s">
        <v>379</v>
      </c>
      <c r="M24" s="244" t="s">
        <v>147</v>
      </c>
      <c r="N24" s="244" t="s">
        <v>148</v>
      </c>
      <c r="O24" s="244" t="s">
        <v>149</v>
      </c>
      <c r="P24" s="244"/>
      <c r="Q24" s="246">
        <v>9000000</v>
      </c>
      <c r="R24" s="247">
        <v>0.08</v>
      </c>
      <c r="S24" s="245" t="s">
        <v>118</v>
      </c>
      <c r="T24" s="245">
        <v>0</v>
      </c>
      <c r="U24" s="247">
        <v>0</v>
      </c>
      <c r="V24" s="45"/>
      <c r="W24" s="31"/>
      <c r="X24" s="31"/>
      <c r="Y24" s="31"/>
      <c r="Z24" s="31"/>
      <c r="AA24" s="31"/>
      <c r="AB24" s="31"/>
      <c r="AC24" s="31"/>
      <c r="AD24" s="53"/>
      <c r="AE24" s="31"/>
      <c r="AF24" s="31"/>
      <c r="AG24" s="31"/>
      <c r="AH24" s="31"/>
      <c r="AI24" s="31"/>
      <c r="AJ24" s="31"/>
      <c r="AK24" s="31"/>
      <c r="AL24" s="31"/>
      <c r="AM24" s="31"/>
      <c r="AN24" s="31"/>
      <c r="AO24" s="31"/>
      <c r="AP24" s="31"/>
      <c r="AQ24" s="31"/>
      <c r="AR24" s="45"/>
    </row>
    <row r="25" spans="1:44" s="166" customFormat="1" ht="70.5" customHeight="1" x14ac:dyDescent="0.25">
      <c r="A25" s="55"/>
      <c r="B25" s="160" t="s">
        <v>150</v>
      </c>
      <c r="C25" s="534"/>
      <c r="D25" s="146" t="s">
        <v>151</v>
      </c>
      <c r="E25" s="145" t="s">
        <v>152</v>
      </c>
      <c r="F25" s="161" t="s">
        <v>38</v>
      </c>
      <c r="G25" s="162">
        <v>10</v>
      </c>
      <c r="H25" s="162">
        <v>10</v>
      </c>
      <c r="I25" s="157">
        <f t="shared" ref="I25:I26" si="2">SUM(G25:H25)</f>
        <v>20</v>
      </c>
      <c r="J25" s="273" t="s">
        <v>153</v>
      </c>
      <c r="K25" s="274">
        <v>17</v>
      </c>
      <c r="L25" s="274" t="s">
        <v>377</v>
      </c>
      <c r="M25" s="145" t="s">
        <v>154</v>
      </c>
      <c r="N25" s="145" t="s">
        <v>155</v>
      </c>
      <c r="O25" s="145" t="s">
        <v>156</v>
      </c>
      <c r="P25" s="145"/>
      <c r="Q25" s="210">
        <v>4800000</v>
      </c>
      <c r="R25" s="163">
        <v>0.09</v>
      </c>
      <c r="S25" s="157" t="s">
        <v>380</v>
      </c>
      <c r="T25" s="157"/>
      <c r="U25" s="164">
        <v>0</v>
      </c>
      <c r="V25" s="45"/>
      <c r="W25" s="165"/>
      <c r="X25" s="165"/>
      <c r="Y25" s="165"/>
      <c r="Z25" s="165"/>
      <c r="AA25" s="165"/>
      <c r="AB25" s="165"/>
      <c r="AC25" s="165"/>
      <c r="AD25" s="53"/>
      <c r="AE25" s="165"/>
      <c r="AF25" s="165"/>
      <c r="AG25" s="165"/>
      <c r="AH25" s="165"/>
      <c r="AI25" s="165"/>
      <c r="AJ25" s="165"/>
      <c r="AK25" s="165"/>
      <c r="AL25" s="165"/>
      <c r="AM25" s="165"/>
      <c r="AN25" s="165"/>
      <c r="AO25" s="165"/>
      <c r="AP25" s="165"/>
      <c r="AQ25" s="165"/>
      <c r="AR25" s="45"/>
    </row>
    <row r="26" spans="1:44" s="45" customFormat="1" ht="97.5" customHeight="1" x14ac:dyDescent="0.25">
      <c r="A26" s="55"/>
      <c r="B26" s="16" t="s">
        <v>158</v>
      </c>
      <c r="C26" s="534"/>
      <c r="D26" s="111" t="s">
        <v>159</v>
      </c>
      <c r="E26" s="113" t="s">
        <v>160</v>
      </c>
      <c r="F26" s="68" t="s">
        <v>38</v>
      </c>
      <c r="G26" s="68">
        <v>2</v>
      </c>
      <c r="H26" s="68">
        <v>2</v>
      </c>
      <c r="I26" s="68">
        <f t="shared" si="2"/>
        <v>4</v>
      </c>
      <c r="J26" s="285" t="s">
        <v>161</v>
      </c>
      <c r="K26" s="276">
        <v>18</v>
      </c>
      <c r="L26" s="281" t="s">
        <v>379</v>
      </c>
      <c r="M26" s="112" t="s">
        <v>162</v>
      </c>
      <c r="N26" s="112" t="s">
        <v>163</v>
      </c>
      <c r="O26" s="112" t="s">
        <v>164</v>
      </c>
      <c r="P26" s="112"/>
      <c r="Q26" s="221">
        <v>0</v>
      </c>
      <c r="R26" s="26">
        <v>0.06</v>
      </c>
      <c r="S26" s="68" t="s">
        <v>118</v>
      </c>
      <c r="T26" s="33">
        <v>266.66666666666663</v>
      </c>
      <c r="U26" s="26">
        <v>0</v>
      </c>
      <c r="W26" s="53"/>
      <c r="X26" s="53"/>
      <c r="Y26" s="53"/>
      <c r="Z26" s="53"/>
      <c r="AA26" s="53"/>
      <c r="AB26" s="53"/>
      <c r="AC26" s="53"/>
      <c r="AD26" s="53"/>
      <c r="AE26" s="53"/>
      <c r="AF26" s="53"/>
      <c r="AG26" s="53"/>
      <c r="AH26" s="53"/>
      <c r="AI26" s="53"/>
      <c r="AJ26" s="53"/>
      <c r="AK26" s="53"/>
      <c r="AL26" s="53"/>
      <c r="AM26" s="53"/>
      <c r="AN26" s="53"/>
      <c r="AO26" s="53"/>
      <c r="AP26" s="53"/>
      <c r="AQ26" s="53"/>
    </row>
    <row r="27" spans="1:44" s="45" customFormat="1" ht="63.75" customHeight="1" x14ac:dyDescent="0.25">
      <c r="A27" s="55"/>
      <c r="B27" s="16" t="s">
        <v>165</v>
      </c>
      <c r="C27" s="534"/>
      <c r="D27" s="104" t="s">
        <v>166</v>
      </c>
      <c r="E27" s="105" t="s">
        <v>365</v>
      </c>
      <c r="F27" s="8">
        <v>1</v>
      </c>
      <c r="G27" s="8">
        <v>1</v>
      </c>
      <c r="H27" s="8">
        <v>1</v>
      </c>
      <c r="I27" s="32">
        <v>2</v>
      </c>
      <c r="J27" s="273" t="s">
        <v>167</v>
      </c>
      <c r="K27" s="283">
        <v>19</v>
      </c>
      <c r="L27" s="274" t="s">
        <v>377</v>
      </c>
      <c r="M27" s="103" t="s">
        <v>168</v>
      </c>
      <c r="N27" s="105" t="s">
        <v>169</v>
      </c>
      <c r="O27" s="105" t="s">
        <v>170</v>
      </c>
      <c r="P27" s="105"/>
      <c r="Q27" s="195">
        <v>5000000</v>
      </c>
      <c r="R27" s="14">
        <v>0.08</v>
      </c>
      <c r="S27" s="3" t="s">
        <v>171</v>
      </c>
      <c r="T27" s="20">
        <v>1</v>
      </c>
      <c r="U27" s="15">
        <v>0</v>
      </c>
      <c r="W27" s="53"/>
      <c r="X27" s="53"/>
      <c r="Y27" s="53"/>
      <c r="Z27" s="53"/>
      <c r="AA27" s="53"/>
      <c r="AB27" s="53"/>
      <c r="AC27" s="53"/>
      <c r="AD27" s="53"/>
      <c r="AE27" s="53"/>
      <c r="AF27" s="53"/>
      <c r="AG27" s="53"/>
      <c r="AH27" s="53"/>
      <c r="AI27" s="53"/>
      <c r="AJ27" s="53"/>
      <c r="AK27" s="53"/>
      <c r="AL27" s="53"/>
      <c r="AM27" s="53"/>
      <c r="AN27" s="53"/>
      <c r="AO27" s="53"/>
      <c r="AP27" s="53"/>
      <c r="AQ27" s="53"/>
    </row>
    <row r="28" spans="1:44" s="174" customFormat="1" ht="90" customHeight="1" x14ac:dyDescent="0.25">
      <c r="A28" s="55"/>
      <c r="B28" s="167" t="s">
        <v>172</v>
      </c>
      <c r="C28" s="534"/>
      <c r="D28" s="146" t="s">
        <v>173</v>
      </c>
      <c r="E28" s="146" t="s">
        <v>174</v>
      </c>
      <c r="F28" s="168">
        <v>1</v>
      </c>
      <c r="G28" s="169">
        <v>1</v>
      </c>
      <c r="H28" s="170"/>
      <c r="I28" s="168">
        <v>1</v>
      </c>
      <c r="J28" s="273" t="s">
        <v>175</v>
      </c>
      <c r="K28" s="274">
        <v>20</v>
      </c>
      <c r="L28" s="274" t="s">
        <v>382</v>
      </c>
      <c r="M28" s="146" t="s">
        <v>176</v>
      </c>
      <c r="N28" s="146" t="s">
        <v>177</v>
      </c>
      <c r="O28" s="146" t="s">
        <v>178</v>
      </c>
      <c r="P28" s="146"/>
      <c r="Q28" s="222">
        <v>0</v>
      </c>
      <c r="R28" s="171">
        <v>0.06</v>
      </c>
      <c r="S28" s="168" t="s">
        <v>381</v>
      </c>
      <c r="T28" s="168"/>
      <c r="U28" s="172">
        <v>0</v>
      </c>
      <c r="V28" s="45"/>
      <c r="W28" s="173"/>
      <c r="X28" s="173"/>
      <c r="Y28" s="173"/>
      <c r="Z28" s="173"/>
      <c r="AA28" s="173"/>
      <c r="AB28" s="173"/>
      <c r="AC28" s="173"/>
      <c r="AD28" s="53"/>
      <c r="AE28" s="173"/>
      <c r="AF28" s="173"/>
      <c r="AG28" s="173"/>
      <c r="AH28" s="173"/>
      <c r="AI28" s="173"/>
      <c r="AJ28" s="173"/>
      <c r="AK28" s="173"/>
      <c r="AL28" s="173"/>
      <c r="AM28" s="173"/>
      <c r="AN28" s="173"/>
      <c r="AO28" s="173"/>
      <c r="AP28" s="173"/>
      <c r="AQ28" s="173"/>
      <c r="AR28" s="45"/>
    </row>
    <row r="29" spans="1:44" s="45" customFormat="1" ht="60.75" customHeight="1" x14ac:dyDescent="0.25">
      <c r="A29" s="55"/>
      <c r="B29" s="16" t="s">
        <v>179</v>
      </c>
      <c r="C29" s="534"/>
      <c r="D29" s="111" t="s">
        <v>180</v>
      </c>
      <c r="E29" s="113" t="s">
        <v>181</v>
      </c>
      <c r="F29" s="68" t="s">
        <v>38</v>
      </c>
      <c r="G29" s="68">
        <v>1</v>
      </c>
      <c r="H29" s="68"/>
      <c r="I29" s="68">
        <f t="shared" ref="I29" si="3">SUM(G29:H29)</f>
        <v>1</v>
      </c>
      <c r="J29" s="286" t="s">
        <v>182</v>
      </c>
      <c r="K29" s="276">
        <v>21</v>
      </c>
      <c r="L29" s="287" t="s">
        <v>379</v>
      </c>
      <c r="M29" s="122" t="s">
        <v>183</v>
      </c>
      <c r="N29" s="122" t="s">
        <v>184</v>
      </c>
      <c r="O29" s="122" t="s">
        <v>185</v>
      </c>
      <c r="P29" s="122"/>
      <c r="Q29" s="211">
        <v>20000000</v>
      </c>
      <c r="R29" s="26">
        <v>0.06</v>
      </c>
      <c r="S29" s="68" t="s">
        <v>118</v>
      </c>
      <c r="T29" s="68">
        <v>100</v>
      </c>
      <c r="U29" s="26">
        <v>0</v>
      </c>
      <c r="W29" s="53"/>
      <c r="X29" s="53"/>
      <c r="Y29" s="53"/>
      <c r="Z29" s="53"/>
      <c r="AA29" s="53"/>
      <c r="AB29" s="53"/>
      <c r="AC29" s="53"/>
      <c r="AD29" s="53"/>
      <c r="AE29" s="53"/>
      <c r="AF29" s="53"/>
      <c r="AG29" s="53"/>
      <c r="AH29" s="53"/>
      <c r="AI29" s="53"/>
      <c r="AJ29" s="53"/>
      <c r="AK29" s="53"/>
      <c r="AL29" s="53"/>
      <c r="AM29" s="53"/>
      <c r="AN29" s="53"/>
      <c r="AO29" s="53"/>
      <c r="AP29" s="53"/>
      <c r="AQ29" s="53"/>
    </row>
    <row r="30" spans="1:44" s="45" customFormat="1" ht="57" customHeight="1" x14ac:dyDescent="0.25">
      <c r="A30" s="55"/>
      <c r="B30" s="16" t="s">
        <v>186</v>
      </c>
      <c r="C30" s="534"/>
      <c r="D30" s="114" t="s">
        <v>187</v>
      </c>
      <c r="E30" s="112" t="s">
        <v>188</v>
      </c>
      <c r="F30" s="68">
        <v>1</v>
      </c>
      <c r="G30" s="68">
        <v>1</v>
      </c>
      <c r="H30" s="68">
        <v>1</v>
      </c>
      <c r="I30" s="68">
        <v>2</v>
      </c>
      <c r="J30" s="286" t="s">
        <v>189</v>
      </c>
      <c r="K30" s="283">
        <v>22</v>
      </c>
      <c r="L30" s="287" t="s">
        <v>379</v>
      </c>
      <c r="M30" s="112" t="s">
        <v>190</v>
      </c>
      <c r="N30" s="112" t="s">
        <v>191</v>
      </c>
      <c r="O30" s="112" t="s">
        <v>192</v>
      </c>
      <c r="P30" s="112"/>
      <c r="Q30" s="220">
        <v>0</v>
      </c>
      <c r="R30" s="26">
        <v>0.06</v>
      </c>
      <c r="S30" s="68" t="s">
        <v>118</v>
      </c>
      <c r="T30" s="68">
        <v>75</v>
      </c>
      <c r="U30" s="26">
        <v>0</v>
      </c>
      <c r="W30" s="53"/>
      <c r="X30" s="53"/>
      <c r="Y30" s="53"/>
      <c r="Z30" s="53"/>
      <c r="AA30" s="53"/>
      <c r="AB30" s="53"/>
      <c r="AC30" s="53"/>
      <c r="AD30" s="53"/>
      <c r="AE30" s="53"/>
      <c r="AF30" s="53"/>
      <c r="AG30" s="53"/>
      <c r="AH30" s="53"/>
      <c r="AI30" s="53"/>
      <c r="AJ30" s="53"/>
      <c r="AK30" s="53"/>
      <c r="AL30" s="53"/>
      <c r="AM30" s="53"/>
      <c r="AN30" s="53"/>
      <c r="AO30" s="53"/>
      <c r="AP30" s="53"/>
      <c r="AQ30" s="53"/>
    </row>
    <row r="31" spans="1:44" s="45" customFormat="1" ht="69.75" customHeight="1" x14ac:dyDescent="0.25">
      <c r="A31" s="55"/>
      <c r="B31" s="16" t="s">
        <v>193</v>
      </c>
      <c r="C31" s="534"/>
      <c r="D31" s="114" t="s">
        <v>194</v>
      </c>
      <c r="E31" s="113" t="s">
        <v>195</v>
      </c>
      <c r="F31" s="68" t="s">
        <v>38</v>
      </c>
      <c r="G31" s="68">
        <v>1</v>
      </c>
      <c r="H31" s="68"/>
      <c r="I31" s="68">
        <f t="shared" ref="I31:I34" si="4">SUM(G31:H31)</f>
        <v>1</v>
      </c>
      <c r="J31" s="286" t="s">
        <v>196</v>
      </c>
      <c r="K31" s="274">
        <v>23</v>
      </c>
      <c r="L31" s="287" t="s">
        <v>374</v>
      </c>
      <c r="M31" s="112" t="s">
        <v>197</v>
      </c>
      <c r="N31" s="112" t="s">
        <v>198</v>
      </c>
      <c r="O31" s="112" t="s">
        <v>199</v>
      </c>
      <c r="P31" s="112"/>
      <c r="Q31" s="220">
        <v>0</v>
      </c>
      <c r="R31" s="26">
        <v>0.08</v>
      </c>
      <c r="S31" s="68" t="s">
        <v>200</v>
      </c>
      <c r="T31" s="68"/>
      <c r="U31" s="26">
        <v>0</v>
      </c>
      <c r="W31" s="53"/>
      <c r="X31" s="53"/>
      <c r="Y31" s="53"/>
      <c r="Z31" s="53"/>
      <c r="AA31" s="53"/>
      <c r="AB31" s="53"/>
      <c r="AC31" s="53"/>
      <c r="AD31" s="53"/>
      <c r="AE31" s="53"/>
      <c r="AF31" s="53"/>
      <c r="AG31" s="53"/>
      <c r="AH31" s="53"/>
      <c r="AI31" s="53"/>
      <c r="AJ31" s="53"/>
      <c r="AK31" s="53"/>
      <c r="AL31" s="53"/>
      <c r="AM31" s="53"/>
      <c r="AN31" s="53"/>
      <c r="AO31" s="53"/>
      <c r="AP31" s="53"/>
      <c r="AQ31" s="53"/>
    </row>
    <row r="32" spans="1:44" s="45" customFormat="1" ht="92.25" customHeight="1" x14ac:dyDescent="0.25">
      <c r="A32" s="55"/>
      <c r="B32" s="16" t="s">
        <v>201</v>
      </c>
      <c r="C32" s="534"/>
      <c r="D32" s="111" t="s">
        <v>202</v>
      </c>
      <c r="E32" s="112" t="s">
        <v>203</v>
      </c>
      <c r="F32" s="82">
        <v>1</v>
      </c>
      <c r="G32" s="82">
        <v>1</v>
      </c>
      <c r="H32" s="82">
        <v>1</v>
      </c>
      <c r="I32" s="82">
        <f t="shared" si="4"/>
        <v>2</v>
      </c>
      <c r="J32" s="286" t="s">
        <v>204</v>
      </c>
      <c r="K32" s="276">
        <v>24</v>
      </c>
      <c r="L32" s="287" t="s">
        <v>386</v>
      </c>
      <c r="M32" s="112" t="s">
        <v>205</v>
      </c>
      <c r="N32" s="112" t="s">
        <v>206</v>
      </c>
      <c r="O32" s="112" t="s">
        <v>207</v>
      </c>
      <c r="P32" s="112"/>
      <c r="Q32" s="197">
        <v>41234206</v>
      </c>
      <c r="R32" s="26">
        <v>0.03</v>
      </c>
      <c r="S32" s="68" t="s">
        <v>208</v>
      </c>
      <c r="T32" s="68">
        <v>800</v>
      </c>
      <c r="U32" s="26">
        <v>0</v>
      </c>
      <c r="W32" s="53"/>
      <c r="X32" s="53"/>
      <c r="Y32" s="53"/>
      <c r="Z32" s="53"/>
      <c r="AA32" s="53"/>
      <c r="AB32" s="53"/>
      <c r="AC32" s="53"/>
      <c r="AD32" s="53"/>
      <c r="AE32" s="53"/>
      <c r="AF32" s="53"/>
      <c r="AG32" s="53"/>
      <c r="AH32" s="53"/>
      <c r="AI32" s="53"/>
      <c r="AJ32" s="53"/>
      <c r="AK32" s="53"/>
      <c r="AL32" s="53"/>
      <c r="AM32" s="53"/>
      <c r="AN32" s="53"/>
      <c r="AO32" s="53"/>
      <c r="AP32" s="53"/>
      <c r="AQ32" s="53"/>
    </row>
    <row r="33" spans="1:44" s="45" customFormat="1" ht="100.5" customHeight="1" x14ac:dyDescent="0.25">
      <c r="A33" s="55"/>
      <c r="B33" s="16" t="s">
        <v>209</v>
      </c>
      <c r="C33" s="534"/>
      <c r="D33" s="111" t="s">
        <v>210</v>
      </c>
      <c r="E33" s="112" t="s">
        <v>211</v>
      </c>
      <c r="F33" s="68">
        <v>1</v>
      </c>
      <c r="G33" s="68">
        <v>1</v>
      </c>
      <c r="H33" s="68">
        <v>1</v>
      </c>
      <c r="I33" s="68">
        <f t="shared" si="4"/>
        <v>2</v>
      </c>
      <c r="J33" s="286" t="s">
        <v>212</v>
      </c>
      <c r="K33" s="283">
        <v>25</v>
      </c>
      <c r="L33" s="287" t="s">
        <v>386</v>
      </c>
      <c r="M33" s="112" t="s">
        <v>213</v>
      </c>
      <c r="N33" s="112" t="s">
        <v>214</v>
      </c>
      <c r="O33" s="112" t="s">
        <v>215</v>
      </c>
      <c r="P33" s="112"/>
      <c r="Q33" s="197">
        <v>18531224</v>
      </c>
      <c r="R33" s="26">
        <v>0.03</v>
      </c>
      <c r="S33" s="68" t="s">
        <v>118</v>
      </c>
      <c r="T33" s="68"/>
      <c r="U33" s="26">
        <v>0</v>
      </c>
      <c r="W33" s="53"/>
      <c r="X33" s="53"/>
      <c r="Y33" s="53"/>
      <c r="Z33" s="53"/>
      <c r="AA33" s="53"/>
      <c r="AB33" s="53"/>
      <c r="AC33" s="53"/>
      <c r="AD33" s="53"/>
      <c r="AE33" s="53"/>
      <c r="AF33" s="53"/>
      <c r="AG33" s="53"/>
      <c r="AH33" s="53"/>
      <c r="AI33" s="53"/>
      <c r="AJ33" s="53"/>
      <c r="AK33" s="53"/>
      <c r="AL33" s="53"/>
      <c r="AM33" s="53"/>
      <c r="AN33" s="53"/>
      <c r="AO33" s="53"/>
      <c r="AP33" s="53"/>
      <c r="AQ33" s="53"/>
    </row>
    <row r="34" spans="1:44" s="45" customFormat="1" ht="57.75" customHeight="1" x14ac:dyDescent="0.25">
      <c r="A34" s="55"/>
      <c r="B34" s="16" t="s">
        <v>216</v>
      </c>
      <c r="C34" s="534"/>
      <c r="D34" s="114" t="s">
        <v>217</v>
      </c>
      <c r="E34" s="113" t="s">
        <v>218</v>
      </c>
      <c r="F34" s="68">
        <v>1</v>
      </c>
      <c r="G34" s="68">
        <v>1</v>
      </c>
      <c r="H34" s="68">
        <v>1</v>
      </c>
      <c r="I34" s="68">
        <f t="shared" si="4"/>
        <v>2</v>
      </c>
      <c r="J34" s="286" t="s">
        <v>219</v>
      </c>
      <c r="K34" s="274">
        <v>26</v>
      </c>
      <c r="L34" s="287"/>
      <c r="M34" s="112" t="s">
        <v>220</v>
      </c>
      <c r="N34" s="112" t="s">
        <v>221</v>
      </c>
      <c r="O34" s="112" t="s">
        <v>366</v>
      </c>
      <c r="P34" s="112"/>
      <c r="Q34" s="197">
        <v>5000000</v>
      </c>
      <c r="R34" s="26">
        <v>0.03</v>
      </c>
      <c r="S34" s="68" t="s">
        <v>118</v>
      </c>
      <c r="T34" s="68">
        <v>300</v>
      </c>
      <c r="U34" s="26">
        <v>0</v>
      </c>
      <c r="W34" s="53"/>
      <c r="X34" s="53"/>
      <c r="Y34" s="53"/>
      <c r="Z34" s="53"/>
      <c r="AA34" s="53"/>
      <c r="AB34" s="53"/>
      <c r="AC34" s="53"/>
      <c r="AD34" s="53"/>
      <c r="AE34" s="53"/>
      <c r="AF34" s="53"/>
      <c r="AG34" s="53"/>
      <c r="AH34" s="53"/>
      <c r="AI34" s="53"/>
      <c r="AJ34" s="53"/>
      <c r="AK34" s="53"/>
      <c r="AL34" s="53"/>
      <c r="AM34" s="53"/>
      <c r="AN34" s="53"/>
      <c r="AO34" s="53"/>
      <c r="AP34" s="53"/>
      <c r="AQ34" s="53"/>
    </row>
    <row r="35" spans="1:44" s="153" customFormat="1" ht="70.5" customHeight="1" x14ac:dyDescent="0.25">
      <c r="A35" s="55"/>
      <c r="B35" s="144" t="s">
        <v>222</v>
      </c>
      <c r="C35" s="534"/>
      <c r="D35" s="154" t="s">
        <v>223</v>
      </c>
      <c r="E35" s="148" t="s">
        <v>224</v>
      </c>
      <c r="F35" s="147">
        <v>1</v>
      </c>
      <c r="G35" s="157">
        <v>1</v>
      </c>
      <c r="H35" s="157">
        <v>1</v>
      </c>
      <c r="I35" s="162">
        <v>2</v>
      </c>
      <c r="J35" s="275" t="s">
        <v>225</v>
      </c>
      <c r="K35" s="276">
        <v>27</v>
      </c>
      <c r="L35" s="276" t="s">
        <v>387</v>
      </c>
      <c r="M35" s="148" t="s">
        <v>226</v>
      </c>
      <c r="N35" s="175" t="s">
        <v>227</v>
      </c>
      <c r="O35" s="176" t="s">
        <v>228</v>
      </c>
      <c r="P35" s="229"/>
      <c r="Q35" s="213">
        <v>0</v>
      </c>
      <c r="R35" s="149">
        <v>0.02</v>
      </c>
      <c r="S35" s="147" t="s">
        <v>388</v>
      </c>
      <c r="T35" s="147"/>
      <c r="U35" s="151">
        <v>0</v>
      </c>
      <c r="V35" s="45"/>
      <c r="W35" s="152"/>
      <c r="X35" s="152"/>
      <c r="Y35" s="152"/>
      <c r="Z35" s="152"/>
      <c r="AA35" s="152"/>
      <c r="AB35" s="152"/>
      <c r="AC35" s="152"/>
      <c r="AD35" s="53"/>
      <c r="AE35" s="152"/>
      <c r="AF35" s="152"/>
      <c r="AG35" s="152"/>
      <c r="AH35" s="152"/>
      <c r="AI35" s="152"/>
      <c r="AJ35" s="152"/>
      <c r="AK35" s="152"/>
      <c r="AL35" s="152"/>
      <c r="AM35" s="152"/>
      <c r="AN35" s="152"/>
      <c r="AO35" s="152"/>
      <c r="AP35" s="152"/>
      <c r="AQ35" s="152"/>
      <c r="AR35" s="45"/>
    </row>
    <row r="36" spans="1:44" s="45" customFormat="1" ht="79.5" customHeight="1" x14ac:dyDescent="0.25">
      <c r="A36" s="55"/>
      <c r="B36" s="16" t="s">
        <v>229</v>
      </c>
      <c r="C36" s="534"/>
      <c r="D36" s="114" t="s">
        <v>230</v>
      </c>
      <c r="E36" s="113" t="s">
        <v>231</v>
      </c>
      <c r="F36" s="68">
        <v>1</v>
      </c>
      <c r="G36" s="68">
        <v>1</v>
      </c>
      <c r="H36" s="68"/>
      <c r="I36" s="68">
        <v>1</v>
      </c>
      <c r="J36" s="285" t="s">
        <v>232</v>
      </c>
      <c r="K36" s="283">
        <v>28</v>
      </c>
      <c r="L36" s="281" t="s">
        <v>379</v>
      </c>
      <c r="M36" s="113" t="s">
        <v>233</v>
      </c>
      <c r="N36" s="113" t="s">
        <v>234</v>
      </c>
      <c r="O36" s="113" t="s">
        <v>235</v>
      </c>
      <c r="P36" s="113"/>
      <c r="Q36" s="211">
        <f>2800000*3</f>
        <v>8400000</v>
      </c>
      <c r="R36" s="26">
        <v>0.02</v>
      </c>
      <c r="S36" s="82" t="s">
        <v>118</v>
      </c>
      <c r="T36" s="68"/>
      <c r="U36" s="26">
        <v>0</v>
      </c>
      <c r="W36" s="53"/>
      <c r="X36" s="53"/>
      <c r="Y36" s="53"/>
      <c r="Z36" s="53"/>
      <c r="AA36" s="53"/>
      <c r="AB36" s="53"/>
      <c r="AC36" s="53"/>
      <c r="AD36" s="53"/>
      <c r="AE36" s="53"/>
      <c r="AF36" s="53"/>
      <c r="AG36" s="53"/>
      <c r="AH36" s="53"/>
      <c r="AI36" s="53"/>
      <c r="AJ36" s="53"/>
      <c r="AK36" s="53"/>
      <c r="AL36" s="53"/>
      <c r="AM36" s="53"/>
      <c r="AN36" s="53"/>
      <c r="AO36" s="53"/>
      <c r="AP36" s="53"/>
      <c r="AQ36" s="53"/>
    </row>
    <row r="37" spans="1:44" s="45" customFormat="1" ht="79.5" customHeight="1" x14ac:dyDescent="0.25">
      <c r="A37" s="55"/>
      <c r="B37" s="16" t="s">
        <v>236</v>
      </c>
      <c r="C37" s="534"/>
      <c r="D37" s="114" t="s">
        <v>237</v>
      </c>
      <c r="E37" s="111" t="s">
        <v>238</v>
      </c>
      <c r="F37" s="12">
        <v>1</v>
      </c>
      <c r="G37" s="12">
        <v>1</v>
      </c>
      <c r="H37" s="12">
        <v>1</v>
      </c>
      <c r="I37" s="12">
        <v>2</v>
      </c>
      <c r="J37" s="288" t="s">
        <v>239</v>
      </c>
      <c r="K37" s="274">
        <v>29</v>
      </c>
      <c r="L37" s="287" t="s">
        <v>386</v>
      </c>
      <c r="M37" s="123" t="s">
        <v>240</v>
      </c>
      <c r="N37" s="111" t="s">
        <v>241</v>
      </c>
      <c r="O37" s="111" t="s">
        <v>242</v>
      </c>
      <c r="P37" s="111"/>
      <c r="Q37" s="223">
        <v>0</v>
      </c>
      <c r="R37" s="34">
        <v>0.02</v>
      </c>
      <c r="S37" s="9" t="s">
        <v>118</v>
      </c>
      <c r="T37" s="68"/>
      <c r="U37" s="68"/>
      <c r="W37" s="53"/>
      <c r="X37" s="53"/>
      <c r="Y37" s="53"/>
      <c r="Z37" s="53"/>
      <c r="AA37" s="53"/>
      <c r="AB37" s="53"/>
      <c r="AC37" s="53"/>
      <c r="AD37" s="53"/>
      <c r="AE37" s="53"/>
      <c r="AF37" s="53"/>
      <c r="AG37" s="53"/>
      <c r="AH37" s="53"/>
      <c r="AI37" s="53"/>
      <c r="AJ37" s="53"/>
      <c r="AK37" s="53"/>
      <c r="AL37" s="53"/>
      <c r="AM37" s="53"/>
      <c r="AN37" s="53"/>
      <c r="AO37" s="53"/>
      <c r="AP37" s="53"/>
      <c r="AQ37" s="53"/>
    </row>
    <row r="38" spans="1:44" s="45" customFormat="1" ht="79.5" customHeight="1" x14ac:dyDescent="0.25">
      <c r="A38" s="55"/>
      <c r="B38" s="16" t="s">
        <v>243</v>
      </c>
      <c r="C38" s="534"/>
      <c r="D38" s="114" t="s">
        <v>244</v>
      </c>
      <c r="E38" s="115" t="s">
        <v>245</v>
      </c>
      <c r="F38" s="68">
        <v>1</v>
      </c>
      <c r="G38" s="68" t="s">
        <v>246</v>
      </c>
      <c r="H38" s="68"/>
      <c r="I38" s="68">
        <v>200</v>
      </c>
      <c r="J38" s="285" t="s">
        <v>247</v>
      </c>
      <c r="K38" s="276">
        <v>30</v>
      </c>
      <c r="L38" s="281" t="s">
        <v>379</v>
      </c>
      <c r="M38" s="113" t="s">
        <v>248</v>
      </c>
      <c r="N38" s="113" t="s">
        <v>249</v>
      </c>
      <c r="O38" s="113" t="s">
        <v>250</v>
      </c>
      <c r="P38" s="113"/>
      <c r="Q38" s="211">
        <v>2000000</v>
      </c>
      <c r="R38" s="34">
        <v>0.02</v>
      </c>
      <c r="S38" s="82" t="s">
        <v>118</v>
      </c>
      <c r="T38" s="68"/>
      <c r="U38" s="68"/>
      <c r="W38" s="53"/>
      <c r="X38" s="53"/>
      <c r="Y38" s="53"/>
      <c r="Z38" s="53"/>
      <c r="AA38" s="53"/>
      <c r="AB38" s="53"/>
      <c r="AC38" s="53"/>
      <c r="AD38" s="53"/>
      <c r="AE38" s="53"/>
      <c r="AF38" s="53"/>
      <c r="AG38" s="53"/>
      <c r="AH38" s="53"/>
      <c r="AI38" s="53"/>
      <c r="AJ38" s="53"/>
      <c r="AK38" s="53"/>
      <c r="AL38" s="53"/>
      <c r="AM38" s="53"/>
      <c r="AN38" s="53"/>
      <c r="AO38" s="53"/>
      <c r="AP38" s="53"/>
      <c r="AQ38" s="53"/>
    </row>
    <row r="39" spans="1:44" s="45" customFormat="1" ht="79.5" customHeight="1" x14ac:dyDescent="0.25">
      <c r="A39" s="55"/>
      <c r="B39" s="16" t="s">
        <v>251</v>
      </c>
      <c r="C39" s="534"/>
      <c r="D39" s="114" t="s">
        <v>252</v>
      </c>
      <c r="E39" s="115" t="s">
        <v>253</v>
      </c>
      <c r="F39" s="68">
        <v>1</v>
      </c>
      <c r="G39" s="68">
        <v>1</v>
      </c>
      <c r="H39" s="68">
        <v>1</v>
      </c>
      <c r="I39" s="68">
        <v>2</v>
      </c>
      <c r="J39" s="285" t="s">
        <v>254</v>
      </c>
      <c r="K39" s="283">
        <v>31</v>
      </c>
      <c r="L39" s="281" t="s">
        <v>379</v>
      </c>
      <c r="M39" s="113" t="s">
        <v>255</v>
      </c>
      <c r="N39" s="113" t="s">
        <v>256</v>
      </c>
      <c r="O39" s="113" t="s">
        <v>257</v>
      </c>
      <c r="P39" s="113"/>
      <c r="Q39" s="220">
        <v>0</v>
      </c>
      <c r="R39" s="34">
        <v>0.02</v>
      </c>
      <c r="S39" s="82" t="s">
        <v>118</v>
      </c>
      <c r="T39" s="68"/>
      <c r="U39" s="68"/>
      <c r="W39" s="53"/>
      <c r="X39" s="53"/>
      <c r="Y39" s="53"/>
      <c r="Z39" s="53"/>
      <c r="AA39" s="53"/>
      <c r="AB39" s="53"/>
      <c r="AC39" s="53"/>
      <c r="AD39" s="53"/>
      <c r="AE39" s="53"/>
      <c r="AF39" s="53"/>
      <c r="AG39" s="53"/>
      <c r="AH39" s="53"/>
      <c r="AI39" s="53"/>
      <c r="AJ39" s="53"/>
      <c r="AK39" s="53"/>
      <c r="AL39" s="53"/>
      <c r="AM39" s="53"/>
      <c r="AN39" s="53"/>
      <c r="AO39" s="53"/>
      <c r="AP39" s="53"/>
      <c r="AQ39" s="53"/>
    </row>
    <row r="40" spans="1:44" s="45" customFormat="1" ht="79.5" customHeight="1" x14ac:dyDescent="0.25">
      <c r="A40" s="55"/>
      <c r="B40" s="35" t="s">
        <v>258</v>
      </c>
      <c r="C40" s="534"/>
      <c r="D40" s="114" t="s">
        <v>259</v>
      </c>
      <c r="E40" s="114" t="s">
        <v>260</v>
      </c>
      <c r="F40" s="69">
        <v>12</v>
      </c>
      <c r="G40" s="69">
        <v>12</v>
      </c>
      <c r="H40" s="69">
        <v>12</v>
      </c>
      <c r="I40" s="69">
        <v>24</v>
      </c>
      <c r="J40" s="273" t="s">
        <v>261</v>
      </c>
      <c r="K40" s="274">
        <v>32</v>
      </c>
      <c r="L40" s="274" t="s">
        <v>379</v>
      </c>
      <c r="M40" s="106" t="s">
        <v>262</v>
      </c>
      <c r="N40" s="104" t="s">
        <v>263</v>
      </c>
      <c r="O40" s="124" t="s">
        <v>264</v>
      </c>
      <c r="P40" s="230"/>
      <c r="Q40" s="221">
        <v>0</v>
      </c>
      <c r="R40" s="36">
        <v>0.02</v>
      </c>
      <c r="S40" s="12" t="s">
        <v>118</v>
      </c>
      <c r="T40" s="68"/>
      <c r="U40" s="68"/>
      <c r="W40" s="53"/>
      <c r="X40" s="53"/>
      <c r="Y40" s="53"/>
      <c r="Z40" s="53"/>
      <c r="AA40" s="53"/>
      <c r="AB40" s="53"/>
      <c r="AC40" s="53"/>
      <c r="AD40" s="53"/>
      <c r="AE40" s="53"/>
      <c r="AF40" s="53"/>
      <c r="AG40" s="53"/>
      <c r="AH40" s="53"/>
      <c r="AI40" s="53"/>
      <c r="AJ40" s="53"/>
      <c r="AK40" s="53"/>
      <c r="AL40" s="53"/>
      <c r="AM40" s="53"/>
      <c r="AN40" s="53"/>
      <c r="AO40" s="53"/>
      <c r="AP40" s="53"/>
      <c r="AQ40" s="53"/>
    </row>
    <row r="41" spans="1:44" s="45" customFormat="1" ht="79.5" customHeight="1" x14ac:dyDescent="0.25">
      <c r="A41" s="55"/>
      <c r="B41" s="35" t="s">
        <v>265</v>
      </c>
      <c r="C41" s="534"/>
      <c r="D41" s="114" t="s">
        <v>266</v>
      </c>
      <c r="E41" s="114" t="s">
        <v>267</v>
      </c>
      <c r="F41" s="69">
        <v>4</v>
      </c>
      <c r="G41" s="69">
        <v>4</v>
      </c>
      <c r="H41" s="69">
        <v>4</v>
      </c>
      <c r="I41" s="69">
        <v>8</v>
      </c>
      <c r="J41" s="273" t="s">
        <v>268</v>
      </c>
      <c r="K41" s="276">
        <v>33</v>
      </c>
      <c r="L41" s="274" t="s">
        <v>379</v>
      </c>
      <c r="M41" s="106" t="s">
        <v>269</v>
      </c>
      <c r="N41" s="104" t="s">
        <v>270</v>
      </c>
      <c r="O41" s="124" t="s">
        <v>271</v>
      </c>
      <c r="P41" s="230"/>
      <c r="Q41" s="221">
        <v>0</v>
      </c>
      <c r="R41" s="36">
        <v>0.02</v>
      </c>
      <c r="S41" s="12" t="s">
        <v>118</v>
      </c>
      <c r="T41" s="68"/>
      <c r="U41" s="68"/>
      <c r="W41" s="53"/>
      <c r="X41" s="53"/>
      <c r="Y41" s="53"/>
      <c r="Z41" s="53"/>
      <c r="AA41" s="53"/>
      <c r="AB41" s="53"/>
      <c r="AC41" s="53"/>
      <c r="AD41" s="53"/>
      <c r="AE41" s="53"/>
      <c r="AF41" s="53"/>
      <c r="AG41" s="53"/>
      <c r="AH41" s="53"/>
      <c r="AI41" s="53"/>
      <c r="AJ41" s="53"/>
      <c r="AK41" s="53"/>
      <c r="AL41" s="53"/>
      <c r="AM41" s="53"/>
      <c r="AN41" s="53"/>
      <c r="AO41" s="53"/>
      <c r="AP41" s="53"/>
      <c r="AQ41" s="53"/>
    </row>
    <row r="42" spans="1:44" s="45" customFormat="1" ht="79.5" customHeight="1" x14ac:dyDescent="0.25">
      <c r="A42" s="55"/>
      <c r="B42" s="35" t="s">
        <v>272</v>
      </c>
      <c r="C42" s="534"/>
      <c r="D42" s="114" t="s">
        <v>273</v>
      </c>
      <c r="E42" s="114" t="s">
        <v>274</v>
      </c>
      <c r="F42" s="69">
        <v>1</v>
      </c>
      <c r="G42" s="69">
        <v>2</v>
      </c>
      <c r="H42" s="69">
        <v>2</v>
      </c>
      <c r="I42" s="69">
        <v>4</v>
      </c>
      <c r="J42" s="273" t="s">
        <v>268</v>
      </c>
      <c r="K42" s="283">
        <v>34</v>
      </c>
      <c r="L42" s="274" t="s">
        <v>379</v>
      </c>
      <c r="M42" s="106" t="s">
        <v>275</v>
      </c>
      <c r="N42" s="104" t="s">
        <v>276</v>
      </c>
      <c r="O42" s="124" t="s">
        <v>277</v>
      </c>
      <c r="P42" s="230"/>
      <c r="Q42" s="221">
        <v>0</v>
      </c>
      <c r="R42" s="36">
        <v>0.02</v>
      </c>
      <c r="S42" s="12" t="s">
        <v>118</v>
      </c>
      <c r="T42" s="68"/>
      <c r="U42" s="68"/>
      <c r="W42" s="53"/>
      <c r="X42" s="53"/>
      <c r="Y42" s="53"/>
      <c r="Z42" s="53"/>
      <c r="AA42" s="53"/>
      <c r="AB42" s="53"/>
      <c r="AC42" s="53"/>
      <c r="AD42" s="53"/>
      <c r="AE42" s="53"/>
      <c r="AF42" s="53"/>
      <c r="AG42" s="53"/>
      <c r="AH42" s="53"/>
      <c r="AI42" s="53"/>
      <c r="AJ42" s="53"/>
      <c r="AK42" s="53"/>
      <c r="AL42" s="53"/>
      <c r="AM42" s="53"/>
      <c r="AN42" s="53"/>
      <c r="AO42" s="53"/>
      <c r="AP42" s="53"/>
      <c r="AQ42" s="53"/>
    </row>
    <row r="43" spans="1:44" s="45" customFormat="1" ht="79.5" customHeight="1" x14ac:dyDescent="0.25">
      <c r="A43" s="55"/>
      <c r="B43" s="35" t="s">
        <v>278</v>
      </c>
      <c r="C43" s="534"/>
      <c r="D43" s="114" t="s">
        <v>279</v>
      </c>
      <c r="E43" s="114" t="s">
        <v>280</v>
      </c>
      <c r="F43" s="69">
        <v>1</v>
      </c>
      <c r="G43" s="69">
        <v>12</v>
      </c>
      <c r="H43" s="69">
        <v>12</v>
      </c>
      <c r="I43" s="69">
        <v>24</v>
      </c>
      <c r="J43" s="273" t="s">
        <v>268</v>
      </c>
      <c r="K43" s="274">
        <v>35</v>
      </c>
      <c r="L43" s="274" t="s">
        <v>379</v>
      </c>
      <c r="M43" s="106" t="s">
        <v>281</v>
      </c>
      <c r="N43" s="108" t="s">
        <v>282</v>
      </c>
      <c r="O43" s="125" t="s">
        <v>277</v>
      </c>
      <c r="P43" s="230"/>
      <c r="Q43" s="221">
        <v>0</v>
      </c>
      <c r="R43" s="36">
        <v>0.02</v>
      </c>
      <c r="S43" s="12" t="s">
        <v>118</v>
      </c>
      <c r="T43" s="68"/>
      <c r="U43" s="68"/>
      <c r="W43" s="53"/>
      <c r="X43" s="53"/>
      <c r="Y43" s="53"/>
      <c r="Z43" s="53"/>
      <c r="AA43" s="53"/>
      <c r="AB43" s="53"/>
      <c r="AC43" s="53"/>
      <c r="AD43" s="53"/>
      <c r="AE43" s="53"/>
      <c r="AF43" s="53"/>
      <c r="AG43" s="53"/>
      <c r="AH43" s="53"/>
      <c r="AI43" s="53"/>
      <c r="AJ43" s="53"/>
      <c r="AK43" s="53"/>
      <c r="AL43" s="53"/>
      <c r="AM43" s="53"/>
      <c r="AN43" s="53"/>
      <c r="AO43" s="53"/>
      <c r="AP43" s="53"/>
      <c r="AQ43" s="53"/>
    </row>
    <row r="44" spans="1:44" s="153" customFormat="1" ht="57" customHeight="1" x14ac:dyDescent="0.25">
      <c r="A44" s="55"/>
      <c r="B44" s="177" t="s">
        <v>283</v>
      </c>
      <c r="C44" s="534"/>
      <c r="D44" s="178" t="s">
        <v>284</v>
      </c>
      <c r="E44" s="179" t="s">
        <v>285</v>
      </c>
      <c r="F44" s="180">
        <v>0</v>
      </c>
      <c r="G44" s="180">
        <v>1</v>
      </c>
      <c r="H44" s="180"/>
      <c r="I44" s="180">
        <v>1</v>
      </c>
      <c r="J44" s="289" t="s">
        <v>286</v>
      </c>
      <c r="K44" s="276">
        <v>36</v>
      </c>
      <c r="L44" s="290" t="s">
        <v>377</v>
      </c>
      <c r="M44" s="181" t="s">
        <v>287</v>
      </c>
      <c r="N44" s="178" t="s">
        <v>288</v>
      </c>
      <c r="O44" s="182" t="s">
        <v>289</v>
      </c>
      <c r="P44" s="182"/>
      <c r="Q44" s="224">
        <v>0</v>
      </c>
      <c r="R44" s="183">
        <v>0.03</v>
      </c>
      <c r="S44" s="184" t="s">
        <v>157</v>
      </c>
      <c r="T44" s="185"/>
      <c r="U44" s="185"/>
      <c r="V44" s="45"/>
      <c r="W44" s="152"/>
      <c r="X44" s="152"/>
      <c r="Y44" s="152"/>
      <c r="Z44" s="152"/>
      <c r="AA44" s="152"/>
      <c r="AB44" s="152"/>
      <c r="AC44" s="152"/>
      <c r="AD44" s="53"/>
      <c r="AE44" s="152"/>
      <c r="AF44" s="152"/>
      <c r="AG44" s="152"/>
      <c r="AH44" s="152"/>
      <c r="AI44" s="152"/>
      <c r="AJ44" s="152"/>
      <c r="AK44" s="152"/>
      <c r="AL44" s="152"/>
      <c r="AM44" s="152"/>
      <c r="AN44" s="152"/>
      <c r="AO44" s="152"/>
      <c r="AP44" s="152"/>
      <c r="AQ44" s="152"/>
      <c r="AR44" s="45"/>
    </row>
    <row r="45" spans="1:44" s="45" customFormat="1" ht="62.25" customHeight="1" x14ac:dyDescent="0.25">
      <c r="A45" s="55"/>
      <c r="B45" s="35" t="s">
        <v>290</v>
      </c>
      <c r="C45" s="534"/>
      <c r="D45" s="114" t="s">
        <v>291</v>
      </c>
      <c r="E45" s="116" t="s">
        <v>292</v>
      </c>
      <c r="F45" s="69">
        <v>0</v>
      </c>
      <c r="G45" s="69">
        <v>1</v>
      </c>
      <c r="H45" s="69"/>
      <c r="I45" s="69">
        <v>1</v>
      </c>
      <c r="J45" s="286" t="s">
        <v>293</v>
      </c>
      <c r="K45" s="283">
        <v>37</v>
      </c>
      <c r="L45" s="287" t="s">
        <v>389</v>
      </c>
      <c r="M45" s="111" t="s">
        <v>294</v>
      </c>
      <c r="N45" s="114" t="s">
        <v>295</v>
      </c>
      <c r="O45" s="126" t="s">
        <v>296</v>
      </c>
      <c r="P45" s="231"/>
      <c r="Q45" s="225">
        <v>0</v>
      </c>
      <c r="R45" s="37">
        <v>0.02</v>
      </c>
      <c r="S45" s="12" t="s">
        <v>390</v>
      </c>
      <c r="T45" s="68"/>
      <c r="U45" s="68"/>
      <c r="W45" s="53"/>
      <c r="X45" s="53"/>
      <c r="Y45" s="53"/>
      <c r="Z45" s="53"/>
      <c r="AA45" s="53"/>
      <c r="AB45" s="53"/>
      <c r="AC45" s="53"/>
      <c r="AD45" s="53"/>
      <c r="AE45" s="53"/>
      <c r="AF45" s="53"/>
      <c r="AG45" s="53"/>
      <c r="AH45" s="53"/>
      <c r="AI45" s="53"/>
      <c r="AJ45" s="53"/>
      <c r="AK45" s="53"/>
      <c r="AL45" s="53"/>
      <c r="AM45" s="53"/>
      <c r="AN45" s="53"/>
      <c r="AO45" s="53"/>
      <c r="AP45" s="53"/>
      <c r="AQ45" s="53"/>
    </row>
    <row r="46" spans="1:44" s="45" customFormat="1" ht="46.5" customHeight="1" x14ac:dyDescent="0.25">
      <c r="A46" s="55"/>
      <c r="B46" s="35" t="s">
        <v>297</v>
      </c>
      <c r="C46" s="535"/>
      <c r="D46" s="114" t="s">
        <v>298</v>
      </c>
      <c r="E46" s="116" t="s">
        <v>299</v>
      </c>
      <c r="F46" s="69">
        <v>0</v>
      </c>
      <c r="G46" s="69">
        <v>5</v>
      </c>
      <c r="H46" s="69">
        <v>11</v>
      </c>
      <c r="I46" s="69">
        <v>16</v>
      </c>
      <c r="J46" s="286" t="s">
        <v>300</v>
      </c>
      <c r="K46" s="274">
        <v>38</v>
      </c>
      <c r="L46" s="287" t="s">
        <v>389</v>
      </c>
      <c r="M46" s="111" t="s">
        <v>301</v>
      </c>
      <c r="N46" s="114" t="s">
        <v>302</v>
      </c>
      <c r="O46" s="126" t="s">
        <v>303</v>
      </c>
      <c r="P46" s="231"/>
      <c r="Q46" s="214">
        <v>165000000</v>
      </c>
      <c r="R46" s="37">
        <v>0.11</v>
      </c>
      <c r="S46" s="12" t="s">
        <v>391</v>
      </c>
      <c r="T46" s="68"/>
      <c r="U46" s="68"/>
      <c r="W46" s="53"/>
      <c r="X46" s="53"/>
      <c r="Y46" s="53"/>
      <c r="Z46" s="53"/>
      <c r="AA46" s="53"/>
      <c r="AB46" s="53"/>
      <c r="AC46" s="53"/>
      <c r="AD46" s="53"/>
      <c r="AE46" s="53"/>
      <c r="AF46" s="53"/>
      <c r="AG46" s="53"/>
      <c r="AH46" s="53"/>
      <c r="AI46" s="53"/>
      <c r="AJ46" s="53"/>
      <c r="AK46" s="53"/>
      <c r="AL46" s="53"/>
      <c r="AM46" s="53"/>
      <c r="AN46" s="53"/>
      <c r="AO46" s="53"/>
      <c r="AP46" s="53"/>
      <c r="AQ46" s="53"/>
    </row>
    <row r="47" spans="1:44" s="45" customFormat="1" ht="24" customHeight="1" thickBot="1" x14ac:dyDescent="0.3">
      <c r="A47" s="55"/>
      <c r="B47" s="74"/>
      <c r="C47" s="304"/>
      <c r="D47" s="72"/>
      <c r="E47" s="73"/>
      <c r="F47" s="257"/>
      <c r="G47" s="259"/>
      <c r="H47" s="259"/>
      <c r="I47" s="259"/>
      <c r="J47" s="291"/>
      <c r="K47" s="279"/>
      <c r="L47" s="291"/>
      <c r="M47" s="232"/>
      <c r="N47" s="257" t="s">
        <v>373</v>
      </c>
      <c r="O47" s="232"/>
      <c r="P47" s="232"/>
      <c r="Q47" s="215">
        <f>SUM(Q24:Q46)</f>
        <v>278965430</v>
      </c>
      <c r="R47" s="38">
        <f>SUM(R24:R46)</f>
        <v>1.0000000000000002</v>
      </c>
      <c r="S47" s="75" t="s">
        <v>305</v>
      </c>
      <c r="T47" s="77"/>
      <c r="U47" s="76"/>
      <c r="W47" s="67"/>
      <c r="X47" s="67"/>
      <c r="Y47" s="67"/>
      <c r="Z47" s="67"/>
      <c r="AA47" s="67"/>
      <c r="AB47" s="67"/>
      <c r="AC47" s="67"/>
      <c r="AD47" s="53"/>
      <c r="AE47" s="67"/>
      <c r="AF47" s="67"/>
      <c r="AG47" s="67"/>
      <c r="AH47" s="67"/>
      <c r="AI47" s="67"/>
      <c r="AJ47" s="67"/>
      <c r="AK47" s="67"/>
      <c r="AL47" s="67"/>
      <c r="AM47" s="67"/>
      <c r="AN47" s="67"/>
      <c r="AO47" s="67"/>
      <c r="AP47" s="67"/>
      <c r="AQ47" s="67"/>
    </row>
    <row r="48" spans="1:44" s="45" customFormat="1" ht="24" customHeight="1" thickBot="1" x14ac:dyDescent="0.3">
      <c r="A48" s="28" t="s">
        <v>306</v>
      </c>
      <c r="B48" s="547" t="s">
        <v>403</v>
      </c>
      <c r="C48" s="547"/>
      <c r="D48" s="547"/>
      <c r="E48" s="547"/>
      <c r="F48" s="547"/>
      <c r="G48" s="547"/>
      <c r="H48" s="547"/>
      <c r="I48" s="547"/>
      <c r="J48" s="547"/>
      <c r="K48" s="547"/>
      <c r="L48" s="547"/>
      <c r="M48" s="547"/>
      <c r="N48" s="547"/>
      <c r="O48" s="547"/>
      <c r="P48" s="547"/>
      <c r="Q48" s="547"/>
      <c r="R48" s="547"/>
      <c r="S48" s="547"/>
      <c r="T48" s="547"/>
      <c r="U48" s="547"/>
      <c r="W48" s="67"/>
      <c r="X48" s="67"/>
      <c r="Y48" s="67"/>
      <c r="Z48" s="67"/>
      <c r="AA48" s="67"/>
      <c r="AB48" s="67"/>
      <c r="AC48" s="67"/>
      <c r="AD48" s="53"/>
      <c r="AE48" s="67"/>
      <c r="AF48" s="67"/>
      <c r="AG48" s="67"/>
      <c r="AH48" s="67"/>
      <c r="AI48" s="67"/>
      <c r="AJ48" s="67"/>
      <c r="AK48" s="67"/>
      <c r="AL48" s="67"/>
      <c r="AM48" s="67"/>
      <c r="AN48" s="67"/>
      <c r="AO48" s="67"/>
      <c r="AP48" s="67"/>
      <c r="AQ48" s="67"/>
    </row>
    <row r="49" spans="1:44" s="45" customFormat="1" ht="126" customHeight="1" x14ac:dyDescent="0.25">
      <c r="A49" s="55"/>
      <c r="B49" s="13" t="s">
        <v>307</v>
      </c>
      <c r="C49" s="544" t="s">
        <v>308</v>
      </c>
      <c r="D49" s="258" t="s">
        <v>309</v>
      </c>
      <c r="E49" s="258" t="s">
        <v>310</v>
      </c>
      <c r="F49" s="260">
        <v>11</v>
      </c>
      <c r="G49" s="260">
        <v>4</v>
      </c>
      <c r="H49" s="260">
        <v>4</v>
      </c>
      <c r="I49" s="260">
        <f t="shared" ref="I49" si="5">SUM(G49:H49)</f>
        <v>8</v>
      </c>
      <c r="J49" s="292" t="s">
        <v>369</v>
      </c>
      <c r="K49" s="293">
        <v>39</v>
      </c>
      <c r="L49" s="294" t="s">
        <v>374</v>
      </c>
      <c r="M49" s="258" t="s">
        <v>311</v>
      </c>
      <c r="N49" s="258" t="s">
        <v>312</v>
      </c>
      <c r="O49" s="261" t="s">
        <v>313</v>
      </c>
      <c r="P49" s="261"/>
      <c r="Q49" s="262">
        <v>1000000</v>
      </c>
      <c r="R49" s="263">
        <v>0.5</v>
      </c>
      <c r="S49" s="260" t="s">
        <v>392</v>
      </c>
      <c r="T49" s="260"/>
      <c r="U49" s="263">
        <v>0</v>
      </c>
      <c r="W49" s="53"/>
      <c r="X49" s="53"/>
      <c r="Y49" s="53"/>
      <c r="Z49" s="53"/>
      <c r="AA49" s="53"/>
      <c r="AB49" s="53"/>
      <c r="AC49" s="53"/>
      <c r="AD49" s="53"/>
      <c r="AE49" s="53"/>
      <c r="AF49" s="53"/>
      <c r="AG49" s="53"/>
      <c r="AH49" s="53"/>
      <c r="AI49" s="53"/>
      <c r="AJ49" s="53"/>
      <c r="AK49" s="53"/>
      <c r="AL49" s="53"/>
      <c r="AM49" s="53"/>
      <c r="AN49" s="53"/>
      <c r="AO49" s="53"/>
      <c r="AP49" s="53"/>
      <c r="AQ49" s="53"/>
    </row>
    <row r="50" spans="1:44" s="45" customFormat="1" ht="152.25" customHeight="1" x14ac:dyDescent="0.25">
      <c r="A50" s="55"/>
      <c r="B50" s="16" t="s">
        <v>314</v>
      </c>
      <c r="C50" s="545"/>
      <c r="D50" s="113" t="s">
        <v>315</v>
      </c>
      <c r="E50" s="113" t="s">
        <v>316</v>
      </c>
      <c r="F50" s="68">
        <v>2</v>
      </c>
      <c r="G50" s="68">
        <v>1</v>
      </c>
      <c r="H50" s="68">
        <v>1</v>
      </c>
      <c r="I50" s="68">
        <v>2</v>
      </c>
      <c r="J50" s="285" t="s">
        <v>317</v>
      </c>
      <c r="K50" s="276">
        <v>40</v>
      </c>
      <c r="L50" s="281" t="s">
        <v>374</v>
      </c>
      <c r="M50" s="113" t="s">
        <v>318</v>
      </c>
      <c r="N50" s="113" t="s">
        <v>319</v>
      </c>
      <c r="O50" s="127" t="s">
        <v>320</v>
      </c>
      <c r="P50" s="127"/>
      <c r="Q50" s="197">
        <v>1000000</v>
      </c>
      <c r="R50" s="26">
        <v>0.5</v>
      </c>
      <c r="S50" s="68" t="s">
        <v>321</v>
      </c>
      <c r="T50" s="68"/>
      <c r="U50" s="26"/>
      <c r="W50" s="53"/>
      <c r="X50" s="53"/>
      <c r="Y50" s="53"/>
      <c r="Z50" s="53"/>
      <c r="AA50" s="53"/>
      <c r="AB50" s="53"/>
      <c r="AC50" s="53"/>
      <c r="AD50" s="53"/>
      <c r="AE50" s="53"/>
      <c r="AF50" s="53"/>
      <c r="AG50" s="53"/>
      <c r="AH50" s="53"/>
      <c r="AI50" s="53"/>
      <c r="AJ50" s="53"/>
      <c r="AK50" s="53"/>
      <c r="AL50" s="53"/>
      <c r="AM50" s="53"/>
      <c r="AN50" s="53"/>
      <c r="AO50" s="53"/>
      <c r="AP50" s="53"/>
      <c r="AQ50" s="53"/>
    </row>
    <row r="51" spans="1:44" s="45" customFormat="1" ht="24" customHeight="1" thickBot="1" x14ac:dyDescent="0.3">
      <c r="A51" s="55"/>
      <c r="B51" s="74"/>
      <c r="C51" s="305"/>
      <c r="D51" s="72"/>
      <c r="E51" s="73"/>
      <c r="F51" s="74"/>
      <c r="G51" s="74"/>
      <c r="H51" s="74"/>
      <c r="I51" s="74"/>
      <c r="J51" s="194"/>
      <c r="K51" s="4"/>
      <c r="L51" s="194"/>
      <c r="M51" s="74"/>
      <c r="N51" s="257" t="s">
        <v>373</v>
      </c>
      <c r="O51" s="232"/>
      <c r="P51" s="232"/>
      <c r="Q51" s="215">
        <f>SUM(Q49:Q50)</f>
        <v>2000000</v>
      </c>
      <c r="R51" s="38">
        <f>SUM(R49:R50)</f>
        <v>1</v>
      </c>
      <c r="S51" s="75" t="s">
        <v>305</v>
      </c>
      <c r="T51" s="77"/>
      <c r="U51" s="76"/>
      <c r="W51" s="67"/>
      <c r="X51" s="67"/>
      <c r="Y51" s="67"/>
      <c r="Z51" s="67"/>
      <c r="AA51" s="67"/>
      <c r="AB51" s="67"/>
      <c r="AC51" s="67"/>
      <c r="AD51" s="53"/>
      <c r="AE51" s="67"/>
      <c r="AF51" s="67"/>
      <c r="AG51" s="67"/>
      <c r="AH51" s="67"/>
      <c r="AI51" s="67"/>
      <c r="AJ51" s="67"/>
      <c r="AK51" s="67"/>
      <c r="AL51" s="67"/>
      <c r="AM51" s="67"/>
      <c r="AN51" s="67"/>
      <c r="AO51" s="67"/>
      <c r="AP51" s="67"/>
      <c r="AQ51" s="67"/>
    </row>
    <row r="52" spans="1:44" s="45" customFormat="1" ht="24" customHeight="1" thickBot="1" x14ac:dyDescent="0.3">
      <c r="A52" s="28" t="s">
        <v>322</v>
      </c>
      <c r="B52" s="547" t="s">
        <v>405</v>
      </c>
      <c r="C52" s="547"/>
      <c r="D52" s="547"/>
      <c r="E52" s="547"/>
      <c r="F52" s="547"/>
      <c r="G52" s="547"/>
      <c r="H52" s="547"/>
      <c r="I52" s="547"/>
      <c r="J52" s="547"/>
      <c r="K52" s="547"/>
      <c r="L52" s="547"/>
      <c r="M52" s="547"/>
      <c r="N52" s="547"/>
      <c r="O52" s="547"/>
      <c r="P52" s="547"/>
      <c r="Q52" s="547"/>
      <c r="R52" s="547"/>
      <c r="S52" s="547"/>
      <c r="T52" s="547"/>
      <c r="U52" s="547"/>
      <c r="W52" s="67"/>
      <c r="X52" s="67"/>
      <c r="Y52" s="67"/>
      <c r="Z52" s="67"/>
      <c r="AA52" s="67"/>
      <c r="AB52" s="67"/>
      <c r="AC52" s="67"/>
      <c r="AD52" s="53"/>
      <c r="AE52" s="67"/>
      <c r="AF52" s="67"/>
      <c r="AG52" s="67"/>
      <c r="AH52" s="67"/>
      <c r="AI52" s="67"/>
      <c r="AJ52" s="67"/>
      <c r="AK52" s="67"/>
      <c r="AL52" s="67"/>
      <c r="AM52" s="67"/>
      <c r="AN52" s="67"/>
      <c r="AO52" s="67"/>
      <c r="AP52" s="67"/>
      <c r="AQ52" s="67"/>
    </row>
    <row r="53" spans="1:44" s="45" customFormat="1" ht="144.75" customHeight="1" x14ac:dyDescent="0.25">
      <c r="A53" s="55"/>
      <c r="B53" s="13" t="s">
        <v>324</v>
      </c>
      <c r="C53" s="306" t="s">
        <v>325</v>
      </c>
      <c r="D53" s="117" t="s">
        <v>326</v>
      </c>
      <c r="E53" s="117" t="s">
        <v>327</v>
      </c>
      <c r="F53" s="10">
        <v>10</v>
      </c>
      <c r="G53" s="10">
        <v>10</v>
      </c>
      <c r="H53" s="39">
        <v>10</v>
      </c>
      <c r="I53" s="39">
        <f>+G53+H53</f>
        <v>20</v>
      </c>
      <c r="J53" s="295" t="s">
        <v>328</v>
      </c>
      <c r="K53" s="283">
        <v>41</v>
      </c>
      <c r="L53" s="296" t="s">
        <v>374</v>
      </c>
      <c r="M53" s="128" t="s">
        <v>329</v>
      </c>
      <c r="N53" s="258" t="s">
        <v>330</v>
      </c>
      <c r="O53" s="129" t="s">
        <v>368</v>
      </c>
      <c r="P53" s="129"/>
      <c r="Q53" s="226">
        <v>0</v>
      </c>
      <c r="R53" s="40">
        <v>0.61</v>
      </c>
      <c r="S53" s="10" t="s">
        <v>103</v>
      </c>
      <c r="T53" s="41"/>
      <c r="U53" s="21">
        <v>0</v>
      </c>
      <c r="W53" s="53"/>
      <c r="X53" s="53"/>
      <c r="Y53" s="53"/>
      <c r="Z53" s="53"/>
      <c r="AA53" s="53"/>
      <c r="AB53" s="53"/>
      <c r="AC53" s="53"/>
      <c r="AD53" s="53"/>
      <c r="AE53" s="53"/>
      <c r="AF53" s="53"/>
      <c r="AG53" s="53"/>
      <c r="AH53" s="53"/>
      <c r="AI53" s="53"/>
      <c r="AJ53" s="53"/>
      <c r="AK53" s="53"/>
      <c r="AL53" s="53"/>
      <c r="AM53" s="53"/>
      <c r="AN53" s="53"/>
      <c r="AO53" s="53"/>
      <c r="AP53" s="53"/>
      <c r="AQ53" s="53"/>
    </row>
    <row r="54" spans="1:44" s="45" customFormat="1" ht="96" customHeight="1" x14ac:dyDescent="0.25">
      <c r="A54" s="55"/>
      <c r="B54" s="16" t="s">
        <v>331</v>
      </c>
      <c r="C54" s="307"/>
      <c r="D54" s="103" t="s">
        <v>332</v>
      </c>
      <c r="E54" s="103" t="s">
        <v>333</v>
      </c>
      <c r="F54" s="3">
        <v>2</v>
      </c>
      <c r="G54" s="3">
        <v>1</v>
      </c>
      <c r="H54" s="42">
        <v>1</v>
      </c>
      <c r="I54" s="42">
        <v>2</v>
      </c>
      <c r="J54" s="275" t="s">
        <v>334</v>
      </c>
      <c r="K54" s="276">
        <v>42</v>
      </c>
      <c r="L54" s="297"/>
      <c r="M54" s="130" t="s">
        <v>335</v>
      </c>
      <c r="N54" s="117" t="s">
        <v>336</v>
      </c>
      <c r="O54" s="103" t="s">
        <v>337</v>
      </c>
      <c r="P54" s="103"/>
      <c r="Q54" s="217">
        <v>0</v>
      </c>
      <c r="R54" s="14">
        <v>0.39</v>
      </c>
      <c r="S54" s="3" t="s">
        <v>393</v>
      </c>
      <c r="T54" s="17"/>
      <c r="U54" s="15">
        <v>0</v>
      </c>
      <c r="W54" s="53"/>
      <c r="X54" s="53"/>
      <c r="Y54" s="53"/>
      <c r="Z54" s="53"/>
      <c r="AA54" s="53"/>
      <c r="AB54" s="53"/>
      <c r="AC54" s="53"/>
      <c r="AD54" s="53"/>
      <c r="AE54" s="53"/>
      <c r="AF54" s="53"/>
      <c r="AG54" s="53"/>
      <c r="AH54" s="53"/>
      <c r="AI54" s="53"/>
      <c r="AJ54" s="53"/>
      <c r="AK54" s="53"/>
      <c r="AL54" s="53"/>
      <c r="AM54" s="53"/>
      <c r="AN54" s="53"/>
      <c r="AO54" s="53"/>
      <c r="AP54" s="53"/>
      <c r="AQ54" s="53"/>
    </row>
    <row r="55" spans="1:44" s="45" customFormat="1" ht="24" customHeight="1" thickBot="1" x14ac:dyDescent="0.3">
      <c r="A55" s="55"/>
      <c r="B55" s="74"/>
      <c r="C55" s="305"/>
      <c r="D55" s="72"/>
      <c r="E55" s="73"/>
      <c r="F55" s="74"/>
      <c r="G55" s="74"/>
      <c r="H55" s="74"/>
      <c r="I55" s="74"/>
      <c r="J55" s="194"/>
      <c r="K55" s="22"/>
      <c r="L55" s="194"/>
      <c r="M55" s="74"/>
      <c r="N55" s="141" t="s">
        <v>373</v>
      </c>
      <c r="O55" s="142"/>
      <c r="P55" s="233"/>
      <c r="Q55" s="227">
        <f>SUM(Q53:Q54)</f>
        <v>0</v>
      </c>
      <c r="R55" s="38">
        <f>SUM(R53:R54)</f>
        <v>1</v>
      </c>
      <c r="S55" s="75" t="s">
        <v>305</v>
      </c>
      <c r="T55" s="77"/>
      <c r="U55" s="76"/>
      <c r="W55" s="248"/>
      <c r="X55" s="248"/>
      <c r="Y55" s="248"/>
      <c r="Z55" s="248"/>
      <c r="AA55" s="248"/>
      <c r="AB55" s="248"/>
      <c r="AC55" s="248"/>
      <c r="AD55" s="53"/>
      <c r="AE55" s="67"/>
      <c r="AF55" s="67"/>
      <c r="AG55" s="67"/>
      <c r="AH55" s="67"/>
      <c r="AI55" s="67"/>
      <c r="AJ55" s="67"/>
      <c r="AK55" s="67"/>
      <c r="AL55" s="67"/>
      <c r="AM55" s="67"/>
      <c r="AN55" s="67"/>
      <c r="AO55" s="67"/>
      <c r="AP55" s="67"/>
      <c r="AQ55" s="67"/>
    </row>
    <row r="56" spans="1:44" s="45" customFormat="1" ht="24" customHeight="1" thickBot="1" x14ac:dyDescent="0.3">
      <c r="A56" s="28" t="s">
        <v>338</v>
      </c>
      <c r="B56" s="548" t="s">
        <v>404</v>
      </c>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3"/>
      <c r="AE56" s="67"/>
      <c r="AF56" s="67"/>
      <c r="AG56" s="67"/>
      <c r="AH56" s="67"/>
      <c r="AI56" s="67"/>
      <c r="AJ56" s="67"/>
      <c r="AK56" s="67"/>
      <c r="AL56" s="67"/>
      <c r="AM56" s="67"/>
      <c r="AN56" s="67"/>
      <c r="AO56" s="67"/>
      <c r="AP56" s="67"/>
      <c r="AQ56" s="67"/>
    </row>
    <row r="57" spans="1:44" s="45" customFormat="1" ht="63" customHeight="1" x14ac:dyDescent="0.25">
      <c r="A57" s="55"/>
      <c r="B57" s="13" t="s">
        <v>340</v>
      </c>
      <c r="C57" s="306"/>
      <c r="D57" s="249" t="s">
        <v>341</v>
      </c>
      <c r="E57" s="249" t="s">
        <v>342</v>
      </c>
      <c r="F57" s="250">
        <v>0</v>
      </c>
      <c r="G57" s="250">
        <v>2</v>
      </c>
      <c r="H57" s="251">
        <v>2</v>
      </c>
      <c r="I57" s="250">
        <f>+G57+H57</f>
        <v>4</v>
      </c>
      <c r="J57" s="298" t="s">
        <v>343</v>
      </c>
      <c r="K57" s="283">
        <v>43</v>
      </c>
      <c r="L57" s="299" t="s">
        <v>394</v>
      </c>
      <c r="M57" s="252" t="s">
        <v>344</v>
      </c>
      <c r="N57" s="244" t="s">
        <v>345</v>
      </c>
      <c r="O57" s="253" t="s">
        <v>346</v>
      </c>
      <c r="P57" s="253"/>
      <c r="Q57" s="254">
        <v>1000000</v>
      </c>
      <c r="R57" s="255">
        <v>0.33</v>
      </c>
      <c r="S57" s="250" t="s">
        <v>347</v>
      </c>
      <c r="T57" s="41"/>
      <c r="U57" s="21">
        <v>0</v>
      </c>
      <c r="W57" s="256"/>
      <c r="X57" s="256"/>
      <c r="Y57" s="256"/>
      <c r="Z57" s="256"/>
      <c r="AA57" s="256"/>
      <c r="AB57" s="256"/>
      <c r="AC57" s="256"/>
      <c r="AD57" s="53"/>
      <c r="AE57" s="53"/>
      <c r="AF57" s="53"/>
      <c r="AG57" s="53"/>
      <c r="AH57" s="53"/>
      <c r="AI57" s="53"/>
      <c r="AJ57" s="53"/>
      <c r="AK57" s="53"/>
      <c r="AL57" s="53"/>
      <c r="AM57" s="53"/>
      <c r="AN57" s="53"/>
      <c r="AO57" s="53"/>
      <c r="AP57" s="53"/>
      <c r="AQ57" s="53"/>
    </row>
    <row r="58" spans="1:44" s="153" customFormat="1" ht="79.5" customHeight="1" x14ac:dyDescent="0.25">
      <c r="A58" s="55"/>
      <c r="B58" s="144" t="s">
        <v>348</v>
      </c>
      <c r="C58" s="307"/>
      <c r="D58" s="148" t="s">
        <v>349</v>
      </c>
      <c r="E58" s="145" t="s">
        <v>350</v>
      </c>
      <c r="F58" s="157">
        <v>3</v>
      </c>
      <c r="G58" s="157">
        <v>1</v>
      </c>
      <c r="H58" s="186">
        <v>1</v>
      </c>
      <c r="I58" s="157">
        <f t="shared" ref="I58:I59" si="6">SUM(G58:H58)</f>
        <v>2</v>
      </c>
      <c r="J58" s="273" t="s">
        <v>351</v>
      </c>
      <c r="K58" s="274">
        <v>44</v>
      </c>
      <c r="L58" s="300" t="s">
        <v>394</v>
      </c>
      <c r="M58" s="145" t="s">
        <v>352</v>
      </c>
      <c r="N58" s="146" t="s">
        <v>353</v>
      </c>
      <c r="O58" s="145" t="s">
        <v>354</v>
      </c>
      <c r="P58" s="145"/>
      <c r="Q58" s="212">
        <v>1000000</v>
      </c>
      <c r="R58" s="163">
        <v>0.33</v>
      </c>
      <c r="S58" s="185" t="s">
        <v>395</v>
      </c>
      <c r="T58" s="147"/>
      <c r="U58" s="151">
        <v>0</v>
      </c>
      <c r="V58" s="45"/>
      <c r="W58" s="152"/>
      <c r="X58" s="152"/>
      <c r="Y58" s="152"/>
      <c r="Z58" s="152"/>
      <c r="AA58" s="152"/>
      <c r="AB58" s="152"/>
      <c r="AC58" s="152"/>
      <c r="AD58" s="53"/>
      <c r="AE58" s="152"/>
      <c r="AF58" s="152"/>
      <c r="AG58" s="152"/>
      <c r="AH58" s="152"/>
      <c r="AI58" s="152"/>
      <c r="AJ58" s="152"/>
      <c r="AK58" s="152"/>
      <c r="AL58" s="152"/>
      <c r="AM58" s="152"/>
      <c r="AN58" s="152"/>
      <c r="AO58" s="152"/>
      <c r="AP58" s="152"/>
      <c r="AQ58" s="152"/>
      <c r="AR58" s="45"/>
    </row>
    <row r="59" spans="1:44" s="153" customFormat="1" ht="83.25" customHeight="1" x14ac:dyDescent="0.25">
      <c r="A59" s="55"/>
      <c r="B59" s="144" t="s">
        <v>355</v>
      </c>
      <c r="C59" s="307"/>
      <c r="D59" s="148" t="s">
        <v>356</v>
      </c>
      <c r="E59" s="148" t="s">
        <v>357</v>
      </c>
      <c r="F59" s="147">
        <v>1</v>
      </c>
      <c r="G59" s="147"/>
      <c r="H59" s="187"/>
      <c r="I59" s="147">
        <f t="shared" si="6"/>
        <v>0</v>
      </c>
      <c r="J59" s="275" t="s">
        <v>358</v>
      </c>
      <c r="K59" s="276">
        <v>45</v>
      </c>
      <c r="L59" s="300" t="s">
        <v>394</v>
      </c>
      <c r="M59" s="145" t="s">
        <v>359</v>
      </c>
      <c r="N59" s="188" t="s">
        <v>360</v>
      </c>
      <c r="O59" s="145" t="s">
        <v>361</v>
      </c>
      <c r="P59" s="145"/>
      <c r="Q59" s="208">
        <v>0</v>
      </c>
      <c r="R59" s="149">
        <v>0.34</v>
      </c>
      <c r="S59" s="147" t="s">
        <v>396</v>
      </c>
      <c r="T59" s="147"/>
      <c r="U59" s="151">
        <v>0</v>
      </c>
      <c r="V59" s="45"/>
      <c r="W59" s="152"/>
      <c r="X59" s="152"/>
      <c r="Y59" s="152"/>
      <c r="Z59" s="152"/>
      <c r="AA59" s="152"/>
      <c r="AB59" s="152"/>
      <c r="AC59" s="152"/>
      <c r="AD59" s="53"/>
      <c r="AE59" s="152"/>
      <c r="AF59" s="152"/>
      <c r="AG59" s="152"/>
      <c r="AH59" s="152"/>
      <c r="AI59" s="152"/>
      <c r="AJ59" s="152"/>
      <c r="AK59" s="152"/>
      <c r="AL59" s="152"/>
      <c r="AM59" s="152"/>
      <c r="AN59" s="152"/>
      <c r="AO59" s="152"/>
      <c r="AP59" s="152"/>
      <c r="AQ59" s="152"/>
      <c r="AR59" s="45"/>
    </row>
    <row r="60" spans="1:44" s="45" customFormat="1" ht="24" customHeight="1" thickBot="1" x14ac:dyDescent="0.3">
      <c r="A60" s="83"/>
      <c r="B60" s="84"/>
      <c r="C60" s="308"/>
      <c r="D60" s="70"/>
      <c r="E60" s="71"/>
      <c r="F60" s="84"/>
      <c r="G60" s="84"/>
      <c r="H60" s="84"/>
      <c r="I60" s="84"/>
      <c r="J60" s="301"/>
      <c r="K60" s="301">
        <v>45</v>
      </c>
      <c r="L60" s="301"/>
      <c r="M60" s="84"/>
      <c r="N60" s="141" t="s">
        <v>373</v>
      </c>
      <c r="O60" s="142"/>
      <c r="P60" s="233"/>
      <c r="Q60" s="215">
        <f>SUM(Q57:Q59)</f>
        <v>2000000</v>
      </c>
      <c r="R60" s="43">
        <f>SUM(R57:R59)</f>
        <v>1</v>
      </c>
      <c r="S60" s="78" t="s">
        <v>305</v>
      </c>
      <c r="T60" s="81"/>
      <c r="U60" s="79"/>
      <c r="V60" s="46"/>
      <c r="W60" s="67"/>
      <c r="X60" s="67"/>
      <c r="Y60" s="67"/>
      <c r="Z60" s="67"/>
      <c r="AA60" s="67"/>
      <c r="AB60" s="67"/>
      <c r="AC60" s="67"/>
      <c r="AD60" s="53"/>
      <c r="AE60" s="67"/>
      <c r="AF60" s="67"/>
      <c r="AG60" s="67"/>
      <c r="AH60" s="67"/>
      <c r="AI60" s="67"/>
      <c r="AJ60" s="67"/>
      <c r="AK60" s="67"/>
      <c r="AL60" s="67"/>
      <c r="AM60" s="67"/>
      <c r="AN60" s="67"/>
      <c r="AO60" s="67"/>
      <c r="AP60" s="67"/>
      <c r="AQ60" s="67"/>
      <c r="AR60" s="46"/>
    </row>
    <row r="61" spans="1:44" ht="34.5" customHeight="1" x14ac:dyDescent="0.25">
      <c r="N61" s="543" t="s">
        <v>304</v>
      </c>
      <c r="O61" s="543"/>
      <c r="P61" s="143"/>
      <c r="Q61" s="216">
        <f>Q60+Q55+Q51+Q47+Q22</f>
        <v>373965430</v>
      </c>
    </row>
    <row r="68" spans="3:16" ht="24" customHeight="1" x14ac:dyDescent="0.25">
      <c r="C68" s="542"/>
      <c r="D68" s="542"/>
      <c r="E68" s="542"/>
      <c r="F68" s="542"/>
      <c r="J68" s="80"/>
      <c r="M68" s="11"/>
      <c r="N68" s="11"/>
      <c r="O68" s="11"/>
      <c r="P68" s="80"/>
    </row>
    <row r="69" spans="3:16" ht="24" customHeight="1" x14ac:dyDescent="0.25">
      <c r="C69" s="542"/>
      <c r="D69" s="542"/>
      <c r="E69" s="542"/>
      <c r="F69" s="542"/>
      <c r="J69" s="80"/>
      <c r="M69" s="11"/>
      <c r="N69" s="11"/>
      <c r="O69" s="11"/>
      <c r="P69" s="80"/>
    </row>
  </sheetData>
  <mergeCells count="16">
    <mergeCell ref="N61:O61"/>
    <mergeCell ref="C49:C50"/>
    <mergeCell ref="B23:U23"/>
    <mergeCell ref="B48:U48"/>
    <mergeCell ref="B56:AC56"/>
    <mergeCell ref="B52:U52"/>
    <mergeCell ref="A4:A5"/>
    <mergeCell ref="B4:B5"/>
    <mergeCell ref="C4:C5"/>
    <mergeCell ref="C68:F68"/>
    <mergeCell ref="C69:F69"/>
    <mergeCell ref="K4:K5"/>
    <mergeCell ref="P4:Q5"/>
    <mergeCell ref="G4:H4"/>
    <mergeCell ref="C7:C21"/>
    <mergeCell ref="C24:C4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topLeftCell="G1" zoomScale="80" zoomScaleNormal="80" workbookViewId="0">
      <pane ySplit="4" topLeftCell="A5" activePane="bottomLeft" state="frozen"/>
      <selection activeCell="A4" sqref="A4"/>
      <selection pane="bottomLeft" activeCell="S49" sqref="S49"/>
    </sheetView>
  </sheetViews>
  <sheetFormatPr baseColWidth="10" defaultColWidth="17.42578125" defaultRowHeight="24" customHeight="1" x14ac:dyDescent="0.25"/>
  <cols>
    <col min="1" max="1" width="6.5703125" style="332" customWidth="1"/>
    <col min="2" max="2" width="8.42578125" style="332" customWidth="1"/>
    <col min="3" max="3" width="17.42578125" style="332"/>
    <col min="4" max="4" width="15" style="102" customWidth="1"/>
    <col min="5" max="5" width="42.140625" style="102" customWidth="1"/>
    <col min="6" max="6" width="26.85546875" style="102" customWidth="1"/>
    <col min="7" max="7" width="10.28515625" style="332" customWidth="1"/>
    <col min="8" max="8" width="7.7109375" style="332" customWidth="1"/>
    <col min="9" max="9" width="7.5703125" style="332" customWidth="1"/>
    <col min="10" max="11" width="7.42578125" style="332" customWidth="1"/>
    <col min="12" max="12" width="25.85546875" style="102" customWidth="1"/>
    <col min="13" max="13" width="23.7109375" style="102" customWidth="1"/>
    <col min="14" max="14" width="26.28515625" style="102" customWidth="1"/>
    <col min="15" max="15" width="27" style="102" customWidth="1"/>
    <col min="16" max="16" width="16.28515625" style="200" customWidth="1"/>
    <col min="17" max="17" width="7.7109375" style="332" customWidth="1"/>
    <col min="18" max="20" width="20.28515625" style="332" customWidth="1"/>
    <col min="21" max="21" width="7.42578125" style="421" customWidth="1"/>
    <col min="22" max="22" width="17.42578125" style="332" customWidth="1"/>
    <col min="23" max="23" width="17.42578125" style="332"/>
    <col min="24" max="24" width="76.7109375" style="332" customWidth="1"/>
    <col min="25" max="25" width="38.5703125" style="332" customWidth="1"/>
    <col min="26" max="16384" width="17.42578125" style="332"/>
  </cols>
  <sheetData>
    <row r="1" spans="1:25" s="331" customFormat="1" ht="15" customHeight="1" x14ac:dyDescent="0.25">
      <c r="A1" s="599" t="s">
        <v>367</v>
      </c>
      <c r="B1" s="600"/>
      <c r="C1" s="600"/>
      <c r="D1" s="600"/>
      <c r="E1" s="600"/>
      <c r="F1" s="600"/>
      <c r="G1" s="600"/>
      <c r="H1" s="600"/>
      <c r="I1" s="600"/>
      <c r="J1" s="600"/>
      <c r="K1" s="600"/>
      <c r="L1" s="600"/>
      <c r="M1" s="600"/>
      <c r="N1" s="600"/>
      <c r="O1" s="600"/>
      <c r="P1" s="600"/>
      <c r="Q1" s="600"/>
      <c r="R1" s="600"/>
      <c r="S1" s="342"/>
      <c r="T1" s="342"/>
      <c r="U1" s="344"/>
      <c r="V1" s="605"/>
    </row>
    <row r="2" spans="1:25" s="331" customFormat="1" ht="20.25" customHeight="1" x14ac:dyDescent="0.25">
      <c r="A2" s="601"/>
      <c r="B2" s="602"/>
      <c r="C2" s="602"/>
      <c r="D2" s="602"/>
      <c r="E2" s="602"/>
      <c r="F2" s="602"/>
      <c r="G2" s="602"/>
      <c r="H2" s="602"/>
      <c r="I2" s="602"/>
      <c r="J2" s="602"/>
      <c r="K2" s="602"/>
      <c r="L2" s="602"/>
      <c r="M2" s="602"/>
      <c r="N2" s="602"/>
      <c r="O2" s="602"/>
      <c r="P2" s="602"/>
      <c r="Q2" s="602"/>
      <c r="R2" s="602"/>
      <c r="S2" s="343"/>
      <c r="T2" s="343"/>
      <c r="U2" s="345"/>
      <c r="V2" s="606"/>
    </row>
    <row r="3" spans="1:25" s="331" customFormat="1" ht="6" customHeight="1" thickBot="1" x14ac:dyDescent="0.3">
      <c r="A3" s="603"/>
      <c r="B3" s="604"/>
      <c r="C3" s="604"/>
      <c r="D3" s="604"/>
      <c r="E3" s="604"/>
      <c r="F3" s="604"/>
      <c r="G3" s="604"/>
      <c r="H3" s="604"/>
      <c r="I3" s="604"/>
      <c r="J3" s="604"/>
      <c r="K3" s="604"/>
      <c r="L3" s="604"/>
      <c r="M3" s="604"/>
      <c r="N3" s="604"/>
      <c r="O3" s="604"/>
      <c r="P3" s="604"/>
      <c r="Q3" s="604"/>
      <c r="R3" s="604"/>
      <c r="S3" s="343"/>
      <c r="T3" s="343"/>
      <c r="U3" s="345"/>
      <c r="V3" s="607"/>
    </row>
    <row r="4" spans="1:25" s="331" customFormat="1" ht="56.25" customHeight="1" x14ac:dyDescent="0.25">
      <c r="A4" s="608" t="s">
        <v>1</v>
      </c>
      <c r="B4" s="610" t="s">
        <v>2</v>
      </c>
      <c r="C4" s="610" t="s">
        <v>3</v>
      </c>
      <c r="D4" s="610" t="s">
        <v>4</v>
      </c>
      <c r="E4" s="613" t="s">
        <v>5</v>
      </c>
      <c r="F4" s="613" t="s">
        <v>6</v>
      </c>
      <c r="G4" s="613" t="s">
        <v>7</v>
      </c>
      <c r="H4" s="614" t="s">
        <v>8</v>
      </c>
      <c r="I4" s="615"/>
      <c r="J4" s="613" t="s">
        <v>9</v>
      </c>
      <c r="K4" s="341" t="s">
        <v>407</v>
      </c>
      <c r="L4" s="613" t="s">
        <v>10</v>
      </c>
      <c r="M4" s="613" t="s">
        <v>11</v>
      </c>
      <c r="N4" s="572" t="s">
        <v>12</v>
      </c>
      <c r="O4" s="572" t="s">
        <v>13</v>
      </c>
      <c r="P4" s="574" t="s">
        <v>14</v>
      </c>
      <c r="Q4" s="613" t="s">
        <v>15</v>
      </c>
      <c r="R4" s="613" t="s">
        <v>16</v>
      </c>
      <c r="S4" s="341"/>
      <c r="T4" s="341"/>
      <c r="U4" s="346" t="s">
        <v>407</v>
      </c>
      <c r="V4" s="347" t="s">
        <v>410</v>
      </c>
      <c r="W4" s="347" t="s">
        <v>409</v>
      </c>
      <c r="X4" s="337" t="s">
        <v>19</v>
      </c>
    </row>
    <row r="5" spans="1:25" s="331" customFormat="1" ht="12.75" customHeight="1" thickBot="1" x14ac:dyDescent="0.3">
      <c r="A5" s="609"/>
      <c r="B5" s="611"/>
      <c r="C5" s="611"/>
      <c r="D5" s="612"/>
      <c r="E5" s="573"/>
      <c r="F5" s="573"/>
      <c r="G5" s="573"/>
      <c r="H5" s="348">
        <v>2020</v>
      </c>
      <c r="I5" s="348">
        <v>2021</v>
      </c>
      <c r="J5" s="573"/>
      <c r="K5" s="338"/>
      <c r="L5" s="573"/>
      <c r="M5" s="573"/>
      <c r="N5" s="573"/>
      <c r="O5" s="573"/>
      <c r="P5" s="575"/>
      <c r="Q5" s="573"/>
      <c r="R5" s="573"/>
      <c r="S5" s="338"/>
      <c r="T5" s="338"/>
      <c r="U5" s="349"/>
      <c r="V5" s="350"/>
    </row>
    <row r="6" spans="1:25" s="331" customFormat="1" ht="24" customHeight="1" thickBot="1" x14ac:dyDescent="0.3">
      <c r="A6" s="206" t="s">
        <v>24</v>
      </c>
      <c r="B6" s="592" t="s">
        <v>25</v>
      </c>
      <c r="C6" s="592"/>
      <c r="D6" s="592"/>
      <c r="E6" s="592"/>
      <c r="F6" s="592"/>
      <c r="G6" s="592"/>
      <c r="H6" s="592"/>
      <c r="I6" s="592"/>
      <c r="J6" s="592"/>
      <c r="K6" s="592"/>
      <c r="L6" s="592"/>
      <c r="M6" s="592"/>
      <c r="N6" s="592"/>
      <c r="O6" s="592"/>
      <c r="P6" s="592"/>
      <c r="Q6" s="592"/>
      <c r="R6" s="592"/>
      <c r="S6" s="324"/>
      <c r="T6" s="324"/>
      <c r="U6" s="345"/>
      <c r="V6" s="315"/>
      <c r="W6" s="315"/>
      <c r="X6" s="315"/>
    </row>
    <row r="7" spans="1:25" s="331" customFormat="1" ht="189.75" customHeight="1" x14ac:dyDescent="0.25">
      <c r="A7" s="549"/>
      <c r="B7" s="550"/>
      <c r="C7" s="13" t="s">
        <v>26</v>
      </c>
      <c r="D7" s="593" t="s">
        <v>27</v>
      </c>
      <c r="E7" s="103" t="s">
        <v>28</v>
      </c>
      <c r="F7" s="103" t="s">
        <v>29</v>
      </c>
      <c r="G7" s="8">
        <v>30</v>
      </c>
      <c r="H7" s="8">
        <v>30</v>
      </c>
      <c r="I7" s="8">
        <v>30</v>
      </c>
      <c r="J7" s="8">
        <f>+H7+I7</f>
        <v>60</v>
      </c>
      <c r="K7" s="8">
        <v>1</v>
      </c>
      <c r="L7" s="105" t="s">
        <v>30</v>
      </c>
      <c r="M7" s="105" t="s">
        <v>31</v>
      </c>
      <c r="N7" s="105" t="s">
        <v>32</v>
      </c>
      <c r="O7" s="118" t="s">
        <v>33</v>
      </c>
      <c r="P7" s="195">
        <v>32000000</v>
      </c>
      <c r="Q7" s="14">
        <v>0.56999999999999995</v>
      </c>
      <c r="R7" s="5" t="s">
        <v>34</v>
      </c>
      <c r="S7" s="14"/>
      <c r="T7" s="15">
        <v>0</v>
      </c>
      <c r="U7" s="345">
        <v>1</v>
      </c>
      <c r="V7" s="356">
        <f>(25)/40</f>
        <v>0.625</v>
      </c>
      <c r="W7" s="352">
        <f t="shared" ref="W7:W21" si="0">+Q7*V7</f>
        <v>0.35624999999999996</v>
      </c>
      <c r="X7" s="353" t="s">
        <v>411</v>
      </c>
      <c r="Y7" s="424" t="s">
        <v>412</v>
      </c>
    </row>
    <row r="8" spans="1:25" s="331" customFormat="1" ht="96" x14ac:dyDescent="0.25">
      <c r="A8" s="549"/>
      <c r="B8" s="550"/>
      <c r="C8" s="16" t="s">
        <v>35</v>
      </c>
      <c r="D8" s="594"/>
      <c r="E8" s="105" t="s">
        <v>36</v>
      </c>
      <c r="F8" s="105" t="s">
        <v>413</v>
      </c>
      <c r="G8" s="3" t="s">
        <v>38</v>
      </c>
      <c r="H8" s="3">
        <v>2</v>
      </c>
      <c r="I8" s="3">
        <v>2</v>
      </c>
      <c r="J8" s="3">
        <f>SUM(H8:I8)</f>
        <v>4</v>
      </c>
      <c r="K8" s="3">
        <v>2</v>
      </c>
      <c r="L8" s="103" t="s">
        <v>39</v>
      </c>
      <c r="M8" s="105" t="s">
        <v>40</v>
      </c>
      <c r="N8" s="105" t="s">
        <v>362</v>
      </c>
      <c r="O8" s="105" t="s">
        <v>41</v>
      </c>
      <c r="P8" s="195">
        <v>0</v>
      </c>
      <c r="Q8" s="14">
        <v>0.22</v>
      </c>
      <c r="R8" s="5" t="s">
        <v>42</v>
      </c>
      <c r="S8" s="3"/>
      <c r="T8" s="15">
        <v>0</v>
      </c>
      <c r="U8" s="355">
        <v>2</v>
      </c>
      <c r="V8" s="356">
        <v>1</v>
      </c>
      <c r="W8" s="352">
        <f t="shared" si="0"/>
        <v>0.22</v>
      </c>
      <c r="X8" s="353" t="s">
        <v>414</v>
      </c>
    </row>
    <row r="9" spans="1:25" s="331" customFormat="1" ht="152.25" customHeight="1" x14ac:dyDescent="0.25">
      <c r="A9" s="549"/>
      <c r="B9" s="550"/>
      <c r="C9" s="16" t="s">
        <v>43</v>
      </c>
      <c r="D9" s="594"/>
      <c r="E9" s="103" t="s">
        <v>44</v>
      </c>
      <c r="F9" s="103" t="s">
        <v>45</v>
      </c>
      <c r="G9" s="8">
        <v>3</v>
      </c>
      <c r="H9" s="8">
        <v>3</v>
      </c>
      <c r="I9" s="8">
        <v>3</v>
      </c>
      <c r="J9" s="8">
        <v>6</v>
      </c>
      <c r="K9" s="8">
        <v>3</v>
      </c>
      <c r="L9" s="103" t="s">
        <v>46</v>
      </c>
      <c r="M9" s="103" t="s">
        <v>47</v>
      </c>
      <c r="N9" s="103" t="s">
        <v>48</v>
      </c>
      <c r="O9" s="119" t="s">
        <v>49</v>
      </c>
      <c r="P9" s="195">
        <v>3000000</v>
      </c>
      <c r="Q9" s="14">
        <v>0.01</v>
      </c>
      <c r="R9" s="5" t="s">
        <v>50</v>
      </c>
      <c r="S9" s="17"/>
      <c r="T9" s="15">
        <v>0</v>
      </c>
      <c r="U9" s="355">
        <v>3</v>
      </c>
      <c r="V9" s="356">
        <f>9/11</f>
        <v>0.81818181818181823</v>
      </c>
      <c r="W9" s="352">
        <f t="shared" si="0"/>
        <v>8.1818181818181825E-3</v>
      </c>
      <c r="X9" s="353" t="s">
        <v>415</v>
      </c>
    </row>
    <row r="10" spans="1:25" s="331" customFormat="1" ht="58.5" customHeight="1" x14ac:dyDescent="0.25">
      <c r="A10" s="549"/>
      <c r="B10" s="550"/>
      <c r="C10" s="16" t="s">
        <v>51</v>
      </c>
      <c r="D10" s="594"/>
      <c r="E10" s="105" t="s">
        <v>52</v>
      </c>
      <c r="F10" s="103" t="s">
        <v>53</v>
      </c>
      <c r="G10" s="3"/>
      <c r="H10" s="3">
        <v>1</v>
      </c>
      <c r="I10" s="3">
        <v>1</v>
      </c>
      <c r="J10" s="3">
        <f>SUM(H10:I10)</f>
        <v>2</v>
      </c>
      <c r="K10" s="3">
        <v>4</v>
      </c>
      <c r="L10" s="103" t="s">
        <v>54</v>
      </c>
      <c r="M10" s="105" t="s">
        <v>55</v>
      </c>
      <c r="N10" s="358" t="s">
        <v>56</v>
      </c>
      <c r="O10" s="105" t="s">
        <v>57</v>
      </c>
      <c r="P10" s="195">
        <v>0</v>
      </c>
      <c r="Q10" s="14">
        <v>0.01</v>
      </c>
      <c r="R10" s="5" t="s">
        <v>58</v>
      </c>
      <c r="S10" s="14"/>
      <c r="T10" s="15">
        <v>0</v>
      </c>
      <c r="U10" s="355">
        <v>4</v>
      </c>
      <c r="V10" s="356">
        <v>1</v>
      </c>
      <c r="W10" s="352">
        <f t="shared" si="0"/>
        <v>0.01</v>
      </c>
      <c r="X10" s="359" t="s">
        <v>416</v>
      </c>
    </row>
    <row r="11" spans="1:25" s="331" customFormat="1" ht="66" customHeight="1" x14ac:dyDescent="0.25">
      <c r="A11" s="549"/>
      <c r="B11" s="550"/>
      <c r="C11" s="16" t="s">
        <v>59</v>
      </c>
      <c r="D11" s="594"/>
      <c r="E11" s="105" t="s">
        <v>60</v>
      </c>
      <c r="F11" s="105" t="s">
        <v>61</v>
      </c>
      <c r="G11" s="360">
        <v>3</v>
      </c>
      <c r="H11" s="8">
        <v>3</v>
      </c>
      <c r="I11" s="8">
        <v>3</v>
      </c>
      <c r="J11" s="8">
        <f>SUM(H11:I11)</f>
        <v>6</v>
      </c>
      <c r="K11" s="8">
        <v>5</v>
      </c>
      <c r="L11" s="105" t="s">
        <v>62</v>
      </c>
      <c r="M11" s="105" t="s">
        <v>63</v>
      </c>
      <c r="N11" s="105" t="s">
        <v>64</v>
      </c>
      <c r="O11" s="105" t="s">
        <v>363</v>
      </c>
      <c r="P11" s="195">
        <f>42000000-6000000-2000000-5000000</f>
        <v>29000000</v>
      </c>
      <c r="Q11" s="14">
        <v>0.05</v>
      </c>
      <c r="R11" s="5" t="s">
        <v>42</v>
      </c>
      <c r="S11" s="361"/>
      <c r="T11" s="15">
        <v>0</v>
      </c>
      <c r="U11" s="351">
        <v>5</v>
      </c>
      <c r="V11" s="356">
        <v>0.33</v>
      </c>
      <c r="W11" s="352">
        <f t="shared" si="0"/>
        <v>1.6500000000000001E-2</v>
      </c>
      <c r="X11" s="359" t="s">
        <v>417</v>
      </c>
    </row>
    <row r="12" spans="1:25" s="331" customFormat="1" ht="58.5" customHeight="1" x14ac:dyDescent="0.25">
      <c r="A12" s="549"/>
      <c r="B12" s="550"/>
      <c r="C12" s="16" t="s">
        <v>65</v>
      </c>
      <c r="D12" s="594"/>
      <c r="E12" s="105" t="s">
        <v>66</v>
      </c>
      <c r="F12" s="105" t="s">
        <v>67</v>
      </c>
      <c r="G12" s="8">
        <v>10</v>
      </c>
      <c r="H12" s="8">
        <v>5</v>
      </c>
      <c r="I12" s="8">
        <v>5</v>
      </c>
      <c r="J12" s="8">
        <f>SUM(H12:I12)</f>
        <v>10</v>
      </c>
      <c r="K12" s="8">
        <v>6</v>
      </c>
      <c r="L12" s="105" t="s">
        <v>68</v>
      </c>
      <c r="M12" s="105" t="s">
        <v>69</v>
      </c>
      <c r="N12" s="105" t="s">
        <v>70</v>
      </c>
      <c r="O12" s="105" t="s">
        <v>71</v>
      </c>
      <c r="P12" s="195">
        <v>15000000</v>
      </c>
      <c r="Q12" s="14">
        <v>0.01</v>
      </c>
      <c r="R12" s="5" t="s">
        <v>42</v>
      </c>
      <c r="S12" s="3"/>
      <c r="T12" s="15">
        <v>0</v>
      </c>
      <c r="U12" s="351">
        <v>6</v>
      </c>
      <c r="V12" s="356">
        <v>1</v>
      </c>
      <c r="W12" s="352">
        <f t="shared" si="0"/>
        <v>0.01</v>
      </c>
      <c r="X12" s="359" t="s">
        <v>418</v>
      </c>
    </row>
    <row r="13" spans="1:25" s="331" customFormat="1" ht="124.5" customHeight="1" x14ac:dyDescent="0.25">
      <c r="A13" s="549"/>
      <c r="B13" s="550"/>
      <c r="C13" s="16" t="s">
        <v>72</v>
      </c>
      <c r="D13" s="594"/>
      <c r="E13" s="103" t="s">
        <v>73</v>
      </c>
      <c r="F13" s="103" t="s">
        <v>74</v>
      </c>
      <c r="G13" s="8">
        <v>1</v>
      </c>
      <c r="H13" s="8">
        <v>1</v>
      </c>
      <c r="I13" s="8">
        <v>1</v>
      </c>
      <c r="J13" s="8">
        <v>2</v>
      </c>
      <c r="K13" s="8">
        <v>7</v>
      </c>
      <c r="L13" s="103" t="s">
        <v>75</v>
      </c>
      <c r="M13" s="105" t="s">
        <v>76</v>
      </c>
      <c r="N13" s="105" t="s">
        <v>77</v>
      </c>
      <c r="O13" s="105" t="s">
        <v>78</v>
      </c>
      <c r="P13" s="195">
        <v>0</v>
      </c>
      <c r="Q13" s="14">
        <v>0.02</v>
      </c>
      <c r="R13" s="5" t="s">
        <v>79</v>
      </c>
      <c r="S13" s="19"/>
      <c r="T13" s="15">
        <v>0</v>
      </c>
      <c r="U13" s="351">
        <v>7</v>
      </c>
      <c r="V13" s="356">
        <f>(25)/40</f>
        <v>0.625</v>
      </c>
      <c r="W13" s="352">
        <f t="shared" si="0"/>
        <v>1.2500000000000001E-2</v>
      </c>
      <c r="X13" s="353" t="s">
        <v>419</v>
      </c>
    </row>
    <row r="14" spans="1:25" s="331" customFormat="1" ht="65.25" customHeight="1" x14ac:dyDescent="0.25">
      <c r="A14" s="549"/>
      <c r="B14" s="550"/>
      <c r="C14" s="16" t="s">
        <v>80</v>
      </c>
      <c r="D14" s="594"/>
      <c r="E14" s="105" t="s">
        <v>81</v>
      </c>
      <c r="F14" s="103" t="s">
        <v>82</v>
      </c>
      <c r="G14" s="8">
        <v>1</v>
      </c>
      <c r="H14" s="8">
        <v>1</v>
      </c>
      <c r="I14" s="8">
        <v>1</v>
      </c>
      <c r="J14" s="8">
        <v>2</v>
      </c>
      <c r="K14" s="8">
        <v>8</v>
      </c>
      <c r="L14" s="103" t="s">
        <v>83</v>
      </c>
      <c r="M14" s="103" t="s">
        <v>84</v>
      </c>
      <c r="N14" s="103" t="s">
        <v>85</v>
      </c>
      <c r="O14" s="103" t="s">
        <v>86</v>
      </c>
      <c r="P14" s="195">
        <v>6000000</v>
      </c>
      <c r="Q14" s="14">
        <v>0.02</v>
      </c>
      <c r="R14" s="5" t="s">
        <v>87</v>
      </c>
      <c r="S14" s="20"/>
      <c r="T14" s="15">
        <v>0</v>
      </c>
      <c r="U14" s="351">
        <v>8</v>
      </c>
      <c r="V14" s="356">
        <v>0</v>
      </c>
      <c r="W14" s="352">
        <f t="shared" si="0"/>
        <v>0</v>
      </c>
      <c r="X14" s="113" t="s">
        <v>420</v>
      </c>
    </row>
    <row r="15" spans="1:25" s="331" customFormat="1" ht="48" x14ac:dyDescent="0.25">
      <c r="A15" s="549"/>
      <c r="B15" s="550"/>
      <c r="C15" s="16" t="s">
        <v>88</v>
      </c>
      <c r="D15" s="594"/>
      <c r="E15" s="105" t="s">
        <v>89</v>
      </c>
      <c r="F15" s="103" t="s">
        <v>90</v>
      </c>
      <c r="G15" s="8">
        <v>0</v>
      </c>
      <c r="H15" s="8">
        <v>1</v>
      </c>
      <c r="I15" s="8">
        <v>0</v>
      </c>
      <c r="J15" s="8">
        <v>1</v>
      </c>
      <c r="K15" s="8">
        <v>9</v>
      </c>
      <c r="L15" s="103" t="s">
        <v>91</v>
      </c>
      <c r="M15" s="103" t="s">
        <v>92</v>
      </c>
      <c r="N15" s="105" t="s">
        <v>93</v>
      </c>
      <c r="O15" s="105" t="s">
        <v>94</v>
      </c>
      <c r="P15" s="195">
        <v>0</v>
      </c>
      <c r="Q15" s="14">
        <v>0.01</v>
      </c>
      <c r="R15" s="5" t="s">
        <v>95</v>
      </c>
      <c r="S15" s="19"/>
      <c r="T15" s="15">
        <v>0</v>
      </c>
      <c r="U15" s="351">
        <v>9</v>
      </c>
      <c r="V15" s="356">
        <v>0</v>
      </c>
      <c r="W15" s="352">
        <f t="shared" si="0"/>
        <v>0</v>
      </c>
      <c r="X15" s="359" t="s">
        <v>421</v>
      </c>
      <c r="Y15" s="330"/>
    </row>
    <row r="16" spans="1:25" s="331" customFormat="1" ht="141.75" customHeight="1" x14ac:dyDescent="0.25">
      <c r="A16" s="549"/>
      <c r="B16" s="550"/>
      <c r="C16" s="16" t="s">
        <v>96</v>
      </c>
      <c r="D16" s="594"/>
      <c r="E16" s="103" t="s">
        <v>97</v>
      </c>
      <c r="F16" s="103" t="s">
        <v>98</v>
      </c>
      <c r="G16" s="8">
        <v>27</v>
      </c>
      <c r="H16" s="8">
        <v>27</v>
      </c>
      <c r="I16" s="8">
        <v>27</v>
      </c>
      <c r="J16" s="8">
        <f>+H16+I16</f>
        <v>54</v>
      </c>
      <c r="K16" s="8">
        <v>10</v>
      </c>
      <c r="L16" s="105" t="s">
        <v>99</v>
      </c>
      <c r="M16" s="105" t="s">
        <v>100</v>
      </c>
      <c r="N16" s="105" t="s">
        <v>101</v>
      </c>
      <c r="O16" s="105" t="s">
        <v>102</v>
      </c>
      <c r="P16" s="195">
        <v>0</v>
      </c>
      <c r="Q16" s="14">
        <v>0.01</v>
      </c>
      <c r="R16" s="5" t="s">
        <v>103</v>
      </c>
      <c r="S16" s="17"/>
      <c r="T16" s="15">
        <v>0</v>
      </c>
      <c r="U16" s="351">
        <v>10</v>
      </c>
      <c r="V16" s="356">
        <f>14/27</f>
        <v>0.51851851851851849</v>
      </c>
      <c r="W16" s="352">
        <f t="shared" si="0"/>
        <v>5.185185185185185E-3</v>
      </c>
      <c r="X16" s="353" t="s">
        <v>468</v>
      </c>
    </row>
    <row r="17" spans="1:25" s="331" customFormat="1" ht="48.75" thickBot="1" x14ac:dyDescent="0.3">
      <c r="A17" s="549"/>
      <c r="B17" s="550"/>
      <c r="C17" s="16" t="s">
        <v>104</v>
      </c>
      <c r="D17" s="594"/>
      <c r="E17" s="103" t="s">
        <v>105</v>
      </c>
      <c r="F17" s="103" t="s">
        <v>106</v>
      </c>
      <c r="G17" s="8" t="s">
        <v>38</v>
      </c>
      <c r="H17" s="8"/>
      <c r="I17" s="8"/>
      <c r="J17" s="8">
        <v>0</v>
      </c>
      <c r="K17" s="8">
        <v>11</v>
      </c>
      <c r="L17" s="103" t="s">
        <v>107</v>
      </c>
      <c r="M17" s="103" t="s">
        <v>108</v>
      </c>
      <c r="N17" s="103" t="s">
        <v>109</v>
      </c>
      <c r="O17" s="103" t="s">
        <v>110</v>
      </c>
      <c r="P17" s="362">
        <v>0</v>
      </c>
      <c r="Q17" s="14">
        <v>0.01</v>
      </c>
      <c r="R17" s="5" t="s">
        <v>111</v>
      </c>
      <c r="S17" s="3"/>
      <c r="T17" s="21">
        <v>0</v>
      </c>
      <c r="U17" s="351">
        <v>11</v>
      </c>
      <c r="V17" s="356">
        <v>0</v>
      </c>
      <c r="W17" s="352">
        <f t="shared" si="0"/>
        <v>0</v>
      </c>
      <c r="X17" s="113" t="s">
        <v>422</v>
      </c>
      <c r="Y17" s="330"/>
    </row>
    <row r="18" spans="1:25" s="331" customFormat="1" ht="65.25" customHeight="1" x14ac:dyDescent="0.25">
      <c r="A18" s="549"/>
      <c r="B18" s="550"/>
      <c r="C18" s="16" t="s">
        <v>112</v>
      </c>
      <c r="D18" s="594"/>
      <c r="E18" s="107" t="s">
        <v>113</v>
      </c>
      <c r="F18" s="120" t="s">
        <v>114</v>
      </c>
      <c r="G18" s="333">
        <v>1</v>
      </c>
      <c r="H18" s="596">
        <v>1</v>
      </c>
      <c r="I18" s="597"/>
      <c r="J18" s="333">
        <v>1</v>
      </c>
      <c r="K18" s="333">
        <v>12</v>
      </c>
      <c r="L18" s="107" t="s">
        <v>115</v>
      </c>
      <c r="M18" s="107" t="s">
        <v>364</v>
      </c>
      <c r="N18" s="107" t="s">
        <v>116</v>
      </c>
      <c r="O18" s="107" t="s">
        <v>117</v>
      </c>
      <c r="P18" s="196">
        <v>6000000</v>
      </c>
      <c r="Q18" s="23">
        <v>0.01</v>
      </c>
      <c r="R18" s="6" t="s">
        <v>111</v>
      </c>
      <c r="S18" s="4"/>
      <c r="T18" s="24">
        <v>0</v>
      </c>
      <c r="U18" s="364">
        <v>12</v>
      </c>
      <c r="V18" s="356">
        <v>0.7</v>
      </c>
      <c r="W18" s="352">
        <f t="shared" si="0"/>
        <v>6.9999999999999993E-3</v>
      </c>
      <c r="X18" s="113" t="s">
        <v>423</v>
      </c>
    </row>
    <row r="19" spans="1:25" s="331" customFormat="1" ht="93" customHeight="1" x14ac:dyDescent="0.25">
      <c r="A19" s="549"/>
      <c r="B19" s="550"/>
      <c r="C19" s="16" t="s">
        <v>119</v>
      </c>
      <c r="D19" s="594"/>
      <c r="E19" s="105" t="s">
        <v>120</v>
      </c>
      <c r="F19" s="105" t="s">
        <v>121</v>
      </c>
      <c r="G19" s="8">
        <v>2</v>
      </c>
      <c r="H19" s="8">
        <v>2</v>
      </c>
      <c r="I19" s="8">
        <v>2</v>
      </c>
      <c r="J19" s="8">
        <f>SUM(H19:I19)</f>
        <v>4</v>
      </c>
      <c r="K19" s="8">
        <v>13</v>
      </c>
      <c r="L19" s="105" t="s">
        <v>122</v>
      </c>
      <c r="M19" s="105" t="s">
        <v>123</v>
      </c>
      <c r="N19" s="105" t="s">
        <v>124</v>
      </c>
      <c r="O19" s="105" t="s">
        <v>125</v>
      </c>
      <c r="P19" s="195">
        <v>0</v>
      </c>
      <c r="Q19" s="14">
        <v>0.02</v>
      </c>
      <c r="R19" s="5" t="s">
        <v>424</v>
      </c>
      <c r="S19" s="3"/>
      <c r="T19" s="15">
        <v>0</v>
      </c>
      <c r="U19" s="364">
        <v>13</v>
      </c>
      <c r="V19" s="356">
        <v>1</v>
      </c>
      <c r="W19" s="352">
        <f t="shared" si="0"/>
        <v>0.02</v>
      </c>
      <c r="X19" s="27" t="s">
        <v>425</v>
      </c>
    </row>
    <row r="20" spans="1:25" s="331" customFormat="1" ht="86.25" customHeight="1" x14ac:dyDescent="0.25">
      <c r="A20" s="549"/>
      <c r="B20" s="550"/>
      <c r="C20" s="16" t="s">
        <v>126</v>
      </c>
      <c r="D20" s="594"/>
      <c r="E20" s="105" t="s">
        <v>127</v>
      </c>
      <c r="F20" s="103" t="s">
        <v>128</v>
      </c>
      <c r="G20" s="333">
        <v>4</v>
      </c>
      <c r="H20" s="333">
        <v>1</v>
      </c>
      <c r="I20" s="333">
        <v>1</v>
      </c>
      <c r="J20" s="333">
        <v>2</v>
      </c>
      <c r="K20" s="333">
        <v>14</v>
      </c>
      <c r="L20" s="103" t="s">
        <v>129</v>
      </c>
      <c r="M20" s="105" t="s">
        <v>130</v>
      </c>
      <c r="N20" s="107" t="s">
        <v>131</v>
      </c>
      <c r="O20" s="120" t="s">
        <v>132</v>
      </c>
      <c r="P20" s="196">
        <v>0</v>
      </c>
      <c r="Q20" s="23">
        <v>0.01</v>
      </c>
      <c r="R20" s="6" t="s">
        <v>133</v>
      </c>
      <c r="S20" s="25">
        <v>1</v>
      </c>
      <c r="T20" s="24">
        <v>0</v>
      </c>
      <c r="U20" s="364">
        <v>14</v>
      </c>
      <c r="V20" s="356">
        <v>0.5</v>
      </c>
      <c r="W20" s="352">
        <f t="shared" si="0"/>
        <v>5.0000000000000001E-3</v>
      </c>
      <c r="X20" s="334" t="s">
        <v>426</v>
      </c>
    </row>
    <row r="21" spans="1:25" s="331" customFormat="1" ht="118.5" customHeight="1" x14ac:dyDescent="0.25">
      <c r="A21" s="422"/>
      <c r="B21" s="423"/>
      <c r="C21" s="13" t="s">
        <v>134</v>
      </c>
      <c r="D21" s="595"/>
      <c r="E21" s="109" t="s">
        <v>135</v>
      </c>
      <c r="F21" s="439" t="s">
        <v>136</v>
      </c>
      <c r="G21" s="425">
        <v>0</v>
      </c>
      <c r="H21" s="598">
        <v>1</v>
      </c>
      <c r="I21" s="598"/>
      <c r="J21" s="425">
        <v>1</v>
      </c>
      <c r="K21" s="440">
        <v>15</v>
      </c>
      <c r="L21" s="439" t="s">
        <v>137</v>
      </c>
      <c r="M21" s="121" t="s">
        <v>138</v>
      </c>
      <c r="N21" s="112" t="s">
        <v>139</v>
      </c>
      <c r="O21" s="113" t="s">
        <v>140</v>
      </c>
      <c r="P21" s="197">
        <v>0</v>
      </c>
      <c r="Q21" s="26">
        <v>0.02</v>
      </c>
      <c r="R21" s="7" t="s">
        <v>427</v>
      </c>
      <c r="S21" s="27"/>
      <c r="T21" s="26"/>
      <c r="U21" s="364">
        <v>15</v>
      </c>
      <c r="V21" s="356">
        <f>14/27</f>
        <v>0.51851851851851849</v>
      </c>
      <c r="W21" s="352">
        <f t="shared" si="0"/>
        <v>1.037037037037037E-2</v>
      </c>
      <c r="X21" s="313" t="s">
        <v>428</v>
      </c>
    </row>
    <row r="22" spans="1:25" s="331" customFormat="1" ht="24" customHeight="1" thickBot="1" x14ac:dyDescent="0.3">
      <c r="A22" s="339"/>
      <c r="B22" s="340"/>
      <c r="C22" s="189"/>
      <c r="D22" s="190"/>
      <c r="E22" s="191"/>
      <c r="F22" s="192"/>
      <c r="G22" s="371"/>
      <c r="H22" s="372"/>
      <c r="I22" s="372"/>
      <c r="J22" s="372"/>
      <c r="K22" s="314"/>
      <c r="L22" s="373"/>
      <c r="M22" s="374"/>
      <c r="N22" s="576" t="s">
        <v>373</v>
      </c>
      <c r="O22" s="577"/>
      <c r="P22" s="375">
        <f>SUM(P7:P21)</f>
        <v>91000000</v>
      </c>
      <c r="Q22" s="201">
        <f>SUM(Q7:Q21)</f>
        <v>1</v>
      </c>
      <c r="R22" s="202"/>
      <c r="S22" s="202"/>
      <c r="T22" s="202"/>
      <c r="U22" s="376"/>
      <c r="V22" s="363"/>
      <c r="W22" s="363">
        <f>SUM(W7:W21)</f>
        <v>0.68098737373737361</v>
      </c>
      <c r="X22" s="317"/>
    </row>
    <row r="23" spans="1:25" s="331" customFormat="1" ht="24" customHeight="1" thickBot="1" x14ac:dyDescent="0.3">
      <c r="A23" s="206">
        <v>2</v>
      </c>
      <c r="B23" s="578" t="s">
        <v>141</v>
      </c>
      <c r="C23" s="579"/>
      <c r="D23" s="579"/>
      <c r="E23" s="579"/>
      <c r="F23" s="579"/>
      <c r="G23" s="579"/>
      <c r="H23" s="579"/>
      <c r="I23" s="579"/>
      <c r="J23" s="579"/>
      <c r="K23" s="579"/>
      <c r="L23" s="579"/>
      <c r="M23" s="579"/>
      <c r="N23" s="579"/>
      <c r="O23" s="579"/>
      <c r="P23" s="579"/>
      <c r="Q23" s="579"/>
      <c r="R23" s="579"/>
      <c r="S23" s="325"/>
      <c r="T23" s="325"/>
      <c r="U23" s="345"/>
      <c r="V23" s="315"/>
      <c r="W23" s="315"/>
      <c r="X23" s="315"/>
    </row>
    <row r="24" spans="1:25" s="18" customFormat="1" ht="46.5" customHeight="1" x14ac:dyDescent="0.25">
      <c r="A24" s="549"/>
      <c r="B24" s="550"/>
      <c r="C24" s="29" t="s">
        <v>142</v>
      </c>
      <c r="D24" s="562" t="s">
        <v>143</v>
      </c>
      <c r="E24" s="112" t="s">
        <v>144</v>
      </c>
      <c r="F24" s="112" t="s">
        <v>145</v>
      </c>
      <c r="G24" s="336" t="s">
        <v>38</v>
      </c>
      <c r="H24" s="336">
        <v>1</v>
      </c>
      <c r="I24" s="336">
        <v>1</v>
      </c>
      <c r="J24" s="336">
        <f>SUM(H24:I24)</f>
        <v>2</v>
      </c>
      <c r="K24" s="336">
        <v>16</v>
      </c>
      <c r="L24" s="112" t="s">
        <v>146</v>
      </c>
      <c r="M24" s="112" t="s">
        <v>147</v>
      </c>
      <c r="N24" s="112" t="s">
        <v>148</v>
      </c>
      <c r="O24" s="112" t="s">
        <v>149</v>
      </c>
      <c r="P24" s="198">
        <v>9000000</v>
      </c>
      <c r="Q24" s="30">
        <v>0.08</v>
      </c>
      <c r="R24" s="336" t="s">
        <v>118</v>
      </c>
      <c r="S24" s="336">
        <v>0</v>
      </c>
      <c r="T24" s="30">
        <v>0</v>
      </c>
      <c r="U24" s="377">
        <v>16</v>
      </c>
      <c r="V24" s="311">
        <v>0.57999999999999996</v>
      </c>
      <c r="W24" s="321">
        <f t="shared" ref="W24:W46" si="1">+Q24*V24</f>
        <v>4.6399999999999997E-2</v>
      </c>
      <c r="X24" s="312" t="s">
        <v>429</v>
      </c>
    </row>
    <row r="25" spans="1:25" s="18" customFormat="1" ht="45.75" customHeight="1" x14ac:dyDescent="0.25">
      <c r="A25" s="549"/>
      <c r="B25" s="550"/>
      <c r="C25" s="335" t="s">
        <v>150</v>
      </c>
      <c r="D25" s="553"/>
      <c r="E25" s="105" t="s">
        <v>151</v>
      </c>
      <c r="F25" s="105" t="s">
        <v>152</v>
      </c>
      <c r="G25" s="336" t="s">
        <v>38</v>
      </c>
      <c r="H25" s="32">
        <v>10</v>
      </c>
      <c r="I25" s="32">
        <v>10</v>
      </c>
      <c r="J25" s="8">
        <f>SUM(H25:I25)</f>
        <v>20</v>
      </c>
      <c r="K25" s="8">
        <v>17</v>
      </c>
      <c r="L25" s="105" t="s">
        <v>153</v>
      </c>
      <c r="M25" s="105" t="s">
        <v>154</v>
      </c>
      <c r="N25" s="105" t="s">
        <v>155</v>
      </c>
      <c r="O25" s="105" t="s">
        <v>156</v>
      </c>
      <c r="P25" s="362">
        <v>4800000</v>
      </c>
      <c r="Q25" s="378">
        <v>0.09</v>
      </c>
      <c r="R25" s="8" t="s">
        <v>157</v>
      </c>
      <c r="S25" s="8"/>
      <c r="T25" s="379">
        <v>0</v>
      </c>
      <c r="U25" s="351">
        <v>17</v>
      </c>
      <c r="V25" s="311">
        <v>1</v>
      </c>
      <c r="W25" s="321">
        <f t="shared" si="1"/>
        <v>0.09</v>
      </c>
      <c r="X25" s="380" t="s">
        <v>430</v>
      </c>
    </row>
    <row r="26" spans="1:25" s="331" customFormat="1" ht="102.75" customHeight="1" x14ac:dyDescent="0.25">
      <c r="A26" s="549"/>
      <c r="B26" s="550"/>
      <c r="C26" s="16" t="s">
        <v>158</v>
      </c>
      <c r="D26" s="553"/>
      <c r="E26" s="112" t="s">
        <v>159</v>
      </c>
      <c r="F26" s="113" t="s">
        <v>160</v>
      </c>
      <c r="G26" s="334" t="s">
        <v>38</v>
      </c>
      <c r="H26" s="334">
        <v>2</v>
      </c>
      <c r="I26" s="334">
        <v>2</v>
      </c>
      <c r="J26" s="334">
        <f>SUM(H26:I26)</f>
        <v>4</v>
      </c>
      <c r="K26" s="334">
        <v>18</v>
      </c>
      <c r="L26" s="113" t="s">
        <v>161</v>
      </c>
      <c r="M26" s="112" t="s">
        <v>162</v>
      </c>
      <c r="N26" s="112" t="s">
        <v>163</v>
      </c>
      <c r="O26" s="112" t="s">
        <v>164</v>
      </c>
      <c r="P26" s="197">
        <v>0</v>
      </c>
      <c r="Q26" s="26">
        <v>0.06</v>
      </c>
      <c r="R26" s="334" t="s">
        <v>118</v>
      </c>
      <c r="S26" s="33">
        <v>266.66666666666663</v>
      </c>
      <c r="T26" s="26">
        <v>0</v>
      </c>
      <c r="U26" s="381">
        <v>18</v>
      </c>
      <c r="V26" s="382">
        <v>0</v>
      </c>
      <c r="W26" s="321">
        <f t="shared" si="1"/>
        <v>0</v>
      </c>
      <c r="X26" s="380" t="s">
        <v>431</v>
      </c>
    </row>
    <row r="27" spans="1:25" s="331" customFormat="1" ht="53.25" customHeight="1" x14ac:dyDescent="0.25">
      <c r="A27" s="549"/>
      <c r="B27" s="550"/>
      <c r="C27" s="16" t="s">
        <v>165</v>
      </c>
      <c r="D27" s="553"/>
      <c r="E27" s="103" t="s">
        <v>166</v>
      </c>
      <c r="F27" s="105" t="s">
        <v>365</v>
      </c>
      <c r="G27" s="8">
        <v>1</v>
      </c>
      <c r="H27" s="8">
        <v>1</v>
      </c>
      <c r="I27" s="8">
        <v>1</v>
      </c>
      <c r="J27" s="32">
        <v>2</v>
      </c>
      <c r="K27" s="32">
        <v>19</v>
      </c>
      <c r="L27" s="105" t="s">
        <v>167</v>
      </c>
      <c r="M27" s="103" t="s">
        <v>168</v>
      </c>
      <c r="N27" s="105" t="s">
        <v>169</v>
      </c>
      <c r="O27" s="105" t="s">
        <v>170</v>
      </c>
      <c r="P27" s="195">
        <v>5000000</v>
      </c>
      <c r="Q27" s="14">
        <v>0.08</v>
      </c>
      <c r="R27" s="3" t="s">
        <v>171</v>
      </c>
      <c r="S27" s="20">
        <v>1</v>
      </c>
      <c r="T27" s="15">
        <v>0</v>
      </c>
      <c r="U27" s="383">
        <v>19</v>
      </c>
      <c r="V27" s="382">
        <v>0</v>
      </c>
      <c r="W27" s="321">
        <f t="shared" si="1"/>
        <v>0</v>
      </c>
      <c r="X27" s="113" t="s">
        <v>432</v>
      </c>
    </row>
    <row r="28" spans="1:25" s="18" customFormat="1" ht="80.25" customHeight="1" x14ac:dyDescent="0.25">
      <c r="A28" s="549"/>
      <c r="B28" s="550"/>
      <c r="C28" s="335" t="s">
        <v>172</v>
      </c>
      <c r="D28" s="553"/>
      <c r="E28" s="105" t="s">
        <v>173</v>
      </c>
      <c r="F28" s="105" t="s">
        <v>174</v>
      </c>
      <c r="G28" s="8">
        <v>1</v>
      </c>
      <c r="H28" s="580">
        <v>1</v>
      </c>
      <c r="I28" s="581"/>
      <c r="J28" s="8">
        <v>1</v>
      </c>
      <c r="K28" s="8">
        <v>20</v>
      </c>
      <c r="L28" s="105" t="s">
        <v>175</v>
      </c>
      <c r="M28" s="105" t="s">
        <v>176</v>
      </c>
      <c r="N28" s="105" t="s">
        <v>177</v>
      </c>
      <c r="O28" s="105" t="s">
        <v>178</v>
      </c>
      <c r="P28" s="362">
        <v>0</v>
      </c>
      <c r="Q28" s="378">
        <v>0.06</v>
      </c>
      <c r="R28" s="8" t="s">
        <v>433</v>
      </c>
      <c r="S28" s="8"/>
      <c r="T28" s="379">
        <v>0</v>
      </c>
      <c r="U28" s="351">
        <v>20</v>
      </c>
      <c r="V28" s="311">
        <v>0.2</v>
      </c>
      <c r="W28" s="321">
        <f t="shared" si="1"/>
        <v>1.2E-2</v>
      </c>
      <c r="X28" s="380" t="s">
        <v>434</v>
      </c>
    </row>
    <row r="29" spans="1:25" s="331" customFormat="1" ht="126" customHeight="1" x14ac:dyDescent="0.25">
      <c r="A29" s="549"/>
      <c r="B29" s="550"/>
      <c r="C29" s="16" t="s">
        <v>179</v>
      </c>
      <c r="D29" s="553"/>
      <c r="E29" s="112" t="s">
        <v>180</v>
      </c>
      <c r="F29" s="113" t="s">
        <v>181</v>
      </c>
      <c r="G29" s="334" t="s">
        <v>38</v>
      </c>
      <c r="H29" s="582">
        <v>1</v>
      </c>
      <c r="I29" s="582"/>
      <c r="J29" s="334">
        <f>SUM(H29:I29)</f>
        <v>1</v>
      </c>
      <c r="K29" s="334">
        <v>21</v>
      </c>
      <c r="L29" s="112" t="s">
        <v>182</v>
      </c>
      <c r="M29" s="112" t="s">
        <v>183</v>
      </c>
      <c r="N29" s="112" t="s">
        <v>184</v>
      </c>
      <c r="O29" s="112" t="s">
        <v>185</v>
      </c>
      <c r="P29" s="197">
        <v>20000000</v>
      </c>
      <c r="Q29" s="26">
        <v>0.06</v>
      </c>
      <c r="R29" s="334" t="s">
        <v>118</v>
      </c>
      <c r="S29" s="334">
        <v>100</v>
      </c>
      <c r="T29" s="26">
        <v>0</v>
      </c>
      <c r="U29" s="381">
        <v>21</v>
      </c>
      <c r="V29" s="382">
        <v>0.3</v>
      </c>
      <c r="W29" s="321">
        <f t="shared" si="1"/>
        <v>1.7999999999999999E-2</v>
      </c>
      <c r="X29" s="380" t="s">
        <v>435</v>
      </c>
    </row>
    <row r="30" spans="1:25" s="331" customFormat="1" ht="57" customHeight="1" x14ac:dyDescent="0.25">
      <c r="A30" s="549"/>
      <c r="B30" s="550"/>
      <c r="C30" s="16" t="s">
        <v>186</v>
      </c>
      <c r="D30" s="553"/>
      <c r="E30" s="113" t="s">
        <v>187</v>
      </c>
      <c r="F30" s="112" t="s">
        <v>188</v>
      </c>
      <c r="G30" s="334">
        <v>1</v>
      </c>
      <c r="H30" s="334">
        <v>1</v>
      </c>
      <c r="I30" s="334">
        <v>1</v>
      </c>
      <c r="J30" s="334">
        <v>2</v>
      </c>
      <c r="K30" s="334">
        <v>22</v>
      </c>
      <c r="L30" s="112" t="s">
        <v>189</v>
      </c>
      <c r="M30" s="112" t="s">
        <v>190</v>
      </c>
      <c r="N30" s="112" t="s">
        <v>191</v>
      </c>
      <c r="O30" s="112" t="s">
        <v>192</v>
      </c>
      <c r="P30" s="197">
        <v>0</v>
      </c>
      <c r="Q30" s="26">
        <v>0.06</v>
      </c>
      <c r="R30" s="334" t="s">
        <v>118</v>
      </c>
      <c r="S30" s="334">
        <v>75</v>
      </c>
      <c r="T30" s="26">
        <v>0</v>
      </c>
      <c r="U30" s="381">
        <v>22</v>
      </c>
      <c r="V30" s="382">
        <v>1</v>
      </c>
      <c r="W30" s="321">
        <f t="shared" si="1"/>
        <v>0.06</v>
      </c>
      <c r="X30" s="113" t="s">
        <v>436</v>
      </c>
    </row>
    <row r="31" spans="1:25" s="331" customFormat="1" ht="69.75" customHeight="1" x14ac:dyDescent="0.25">
      <c r="A31" s="549"/>
      <c r="B31" s="550"/>
      <c r="C31" s="16" t="s">
        <v>193</v>
      </c>
      <c r="D31" s="553"/>
      <c r="E31" s="113" t="s">
        <v>194</v>
      </c>
      <c r="F31" s="113" t="s">
        <v>195</v>
      </c>
      <c r="G31" s="334" t="s">
        <v>38</v>
      </c>
      <c r="H31" s="583">
        <v>1</v>
      </c>
      <c r="I31" s="584"/>
      <c r="J31" s="334">
        <f>SUM(H31:I31)</f>
        <v>1</v>
      </c>
      <c r="K31" s="334">
        <v>23</v>
      </c>
      <c r="L31" s="112" t="s">
        <v>196</v>
      </c>
      <c r="M31" s="112" t="s">
        <v>197</v>
      </c>
      <c r="N31" s="112" t="s">
        <v>198</v>
      </c>
      <c r="O31" s="112" t="s">
        <v>199</v>
      </c>
      <c r="P31" s="197">
        <v>0</v>
      </c>
      <c r="Q31" s="26">
        <v>0.08</v>
      </c>
      <c r="R31" s="334" t="s">
        <v>200</v>
      </c>
      <c r="S31" s="334"/>
      <c r="T31" s="26">
        <v>0</v>
      </c>
      <c r="U31" s="381">
        <v>23</v>
      </c>
      <c r="V31" s="317">
        <v>0</v>
      </c>
      <c r="W31" s="321">
        <f t="shared" si="1"/>
        <v>0</v>
      </c>
      <c r="X31" s="113" t="s">
        <v>437</v>
      </c>
    </row>
    <row r="32" spans="1:25" s="331" customFormat="1" ht="78" customHeight="1" x14ac:dyDescent="0.25">
      <c r="A32" s="549"/>
      <c r="B32" s="550"/>
      <c r="C32" s="16" t="s">
        <v>201</v>
      </c>
      <c r="D32" s="553"/>
      <c r="E32" s="112" t="s">
        <v>202</v>
      </c>
      <c r="F32" s="112" t="s">
        <v>203</v>
      </c>
      <c r="G32" s="336">
        <v>1</v>
      </c>
      <c r="H32" s="336">
        <v>1</v>
      </c>
      <c r="I32" s="336">
        <v>1</v>
      </c>
      <c r="J32" s="336">
        <f>SUM(H32:I32)</f>
        <v>2</v>
      </c>
      <c r="K32" s="336">
        <v>24</v>
      </c>
      <c r="L32" s="112" t="s">
        <v>204</v>
      </c>
      <c r="M32" s="112" t="s">
        <v>205</v>
      </c>
      <c r="N32" s="112" t="s">
        <v>206</v>
      </c>
      <c r="O32" s="112" t="s">
        <v>207</v>
      </c>
      <c r="P32" s="197">
        <v>41234206</v>
      </c>
      <c r="Q32" s="26">
        <v>0.03</v>
      </c>
      <c r="R32" s="334" t="s">
        <v>208</v>
      </c>
      <c r="S32" s="334">
        <v>800</v>
      </c>
      <c r="T32" s="26">
        <v>0</v>
      </c>
      <c r="U32" s="377">
        <v>24</v>
      </c>
      <c r="V32" s="382">
        <v>1</v>
      </c>
      <c r="W32" s="321">
        <f t="shared" si="1"/>
        <v>0.03</v>
      </c>
      <c r="X32" s="382" t="s">
        <v>438</v>
      </c>
    </row>
    <row r="33" spans="1:24" s="331" customFormat="1" ht="100.5" customHeight="1" x14ac:dyDescent="0.25">
      <c r="A33" s="549"/>
      <c r="B33" s="550"/>
      <c r="C33" s="16" t="s">
        <v>209</v>
      </c>
      <c r="D33" s="553"/>
      <c r="E33" s="112" t="s">
        <v>210</v>
      </c>
      <c r="F33" s="112" t="s">
        <v>211</v>
      </c>
      <c r="G33" s="334">
        <v>1</v>
      </c>
      <c r="H33" s="334">
        <v>1</v>
      </c>
      <c r="I33" s="334">
        <v>1</v>
      </c>
      <c r="J33" s="334">
        <f>SUM(H33:I33)</f>
        <v>2</v>
      </c>
      <c r="K33" s="334">
        <v>25</v>
      </c>
      <c r="L33" s="112" t="s">
        <v>212</v>
      </c>
      <c r="M33" s="112" t="s">
        <v>213</v>
      </c>
      <c r="N33" s="112" t="s">
        <v>214</v>
      </c>
      <c r="O33" s="112" t="s">
        <v>215</v>
      </c>
      <c r="P33" s="197">
        <v>18531224</v>
      </c>
      <c r="Q33" s="26">
        <v>0.03</v>
      </c>
      <c r="R33" s="334" t="s">
        <v>118</v>
      </c>
      <c r="S33" s="334"/>
      <c r="T33" s="26">
        <v>0</v>
      </c>
      <c r="U33" s="381">
        <v>25</v>
      </c>
      <c r="V33" s="382">
        <v>0</v>
      </c>
      <c r="W33" s="321">
        <f t="shared" si="1"/>
        <v>0</v>
      </c>
      <c r="X33" s="113" t="s">
        <v>439</v>
      </c>
    </row>
    <row r="34" spans="1:24" s="331" customFormat="1" ht="57.75" customHeight="1" x14ac:dyDescent="0.25">
      <c r="A34" s="549"/>
      <c r="B34" s="550"/>
      <c r="C34" s="16" t="s">
        <v>216</v>
      </c>
      <c r="D34" s="553"/>
      <c r="E34" s="113" t="s">
        <v>217</v>
      </c>
      <c r="F34" s="113" t="s">
        <v>218</v>
      </c>
      <c r="G34" s="334">
        <v>1</v>
      </c>
      <c r="H34" s="334">
        <v>1</v>
      </c>
      <c r="I34" s="334">
        <v>1</v>
      </c>
      <c r="J34" s="334">
        <f>SUM(H34:I34)</f>
        <v>2</v>
      </c>
      <c r="K34" s="334">
        <v>26</v>
      </c>
      <c r="L34" s="112" t="s">
        <v>219</v>
      </c>
      <c r="M34" s="112" t="s">
        <v>220</v>
      </c>
      <c r="N34" s="112" t="s">
        <v>221</v>
      </c>
      <c r="O34" s="112" t="s">
        <v>366</v>
      </c>
      <c r="P34" s="197">
        <v>5000000</v>
      </c>
      <c r="Q34" s="26">
        <v>0.03</v>
      </c>
      <c r="R34" s="334" t="s">
        <v>118</v>
      </c>
      <c r="S34" s="334">
        <v>300</v>
      </c>
      <c r="T34" s="26">
        <v>0</v>
      </c>
      <c r="U34" s="381">
        <v>26</v>
      </c>
      <c r="V34" s="382">
        <v>1</v>
      </c>
      <c r="W34" s="321">
        <f t="shared" si="1"/>
        <v>0.03</v>
      </c>
      <c r="X34" s="113" t="s">
        <v>440</v>
      </c>
    </row>
    <row r="35" spans="1:24" s="331" customFormat="1" ht="58.5" customHeight="1" x14ac:dyDescent="0.25">
      <c r="A35" s="549"/>
      <c r="B35" s="550"/>
      <c r="C35" s="16" t="s">
        <v>222</v>
      </c>
      <c r="D35" s="553"/>
      <c r="E35" s="103" t="s">
        <v>223</v>
      </c>
      <c r="F35" s="103" t="s">
        <v>224</v>
      </c>
      <c r="G35" s="3">
        <v>1</v>
      </c>
      <c r="H35" s="8">
        <v>1</v>
      </c>
      <c r="I35" s="8">
        <v>1</v>
      </c>
      <c r="J35" s="32">
        <v>2</v>
      </c>
      <c r="K35" s="32">
        <v>27</v>
      </c>
      <c r="L35" s="103" t="s">
        <v>225</v>
      </c>
      <c r="M35" s="103" t="s">
        <v>226</v>
      </c>
      <c r="N35" s="384" t="s">
        <v>227</v>
      </c>
      <c r="O35" s="385" t="s">
        <v>228</v>
      </c>
      <c r="P35" s="386">
        <v>0</v>
      </c>
      <c r="Q35" s="14">
        <v>0.02</v>
      </c>
      <c r="R35" s="3" t="s">
        <v>441</v>
      </c>
      <c r="S35" s="3"/>
      <c r="T35" s="15">
        <v>0</v>
      </c>
      <c r="U35" s="383">
        <v>27</v>
      </c>
      <c r="V35" s="382">
        <v>0</v>
      </c>
      <c r="W35" s="321">
        <f t="shared" si="1"/>
        <v>0</v>
      </c>
      <c r="X35" s="359" t="s">
        <v>442</v>
      </c>
    </row>
    <row r="36" spans="1:24" s="331" customFormat="1" ht="79.5" customHeight="1" x14ac:dyDescent="0.25">
      <c r="A36" s="549"/>
      <c r="B36" s="550"/>
      <c r="C36" s="16" t="s">
        <v>229</v>
      </c>
      <c r="D36" s="553"/>
      <c r="E36" s="113" t="s">
        <v>230</v>
      </c>
      <c r="F36" s="113" t="s">
        <v>231</v>
      </c>
      <c r="G36" s="334">
        <v>1</v>
      </c>
      <c r="H36" s="582">
        <v>1</v>
      </c>
      <c r="I36" s="582"/>
      <c r="J36" s="334">
        <v>1</v>
      </c>
      <c r="K36" s="334">
        <v>28</v>
      </c>
      <c r="L36" s="113" t="s">
        <v>232</v>
      </c>
      <c r="M36" s="113" t="s">
        <v>233</v>
      </c>
      <c r="N36" s="113" t="s">
        <v>234</v>
      </c>
      <c r="O36" s="113" t="s">
        <v>235</v>
      </c>
      <c r="P36" s="197">
        <f>2800000*3</f>
        <v>8400000</v>
      </c>
      <c r="Q36" s="26">
        <v>0.02</v>
      </c>
      <c r="R36" s="336" t="s">
        <v>118</v>
      </c>
      <c r="S36" s="334"/>
      <c r="T36" s="26">
        <v>0</v>
      </c>
      <c r="U36" s="381">
        <v>28</v>
      </c>
      <c r="V36" s="382">
        <v>0.5</v>
      </c>
      <c r="W36" s="321">
        <f t="shared" si="1"/>
        <v>0.01</v>
      </c>
      <c r="X36" s="382" t="s">
        <v>443</v>
      </c>
    </row>
    <row r="37" spans="1:24" s="331" customFormat="1" ht="79.5" customHeight="1" x14ac:dyDescent="0.25">
      <c r="A37" s="549"/>
      <c r="B37" s="550"/>
      <c r="C37" s="16" t="s">
        <v>236</v>
      </c>
      <c r="D37" s="553"/>
      <c r="E37" s="113" t="s">
        <v>237</v>
      </c>
      <c r="F37" s="112" t="s">
        <v>238</v>
      </c>
      <c r="G37" s="336">
        <v>1</v>
      </c>
      <c r="H37" s="336">
        <v>1</v>
      </c>
      <c r="I37" s="336">
        <v>1</v>
      </c>
      <c r="J37" s="336">
        <v>2</v>
      </c>
      <c r="K37" s="336">
        <v>29</v>
      </c>
      <c r="L37" s="387" t="s">
        <v>239</v>
      </c>
      <c r="M37" s="387" t="s">
        <v>240</v>
      </c>
      <c r="N37" s="112" t="s">
        <v>241</v>
      </c>
      <c r="O37" s="112" t="s">
        <v>242</v>
      </c>
      <c r="P37" s="198">
        <v>0</v>
      </c>
      <c r="Q37" s="30">
        <v>0.02</v>
      </c>
      <c r="R37" s="336" t="s">
        <v>118</v>
      </c>
      <c r="S37" s="334"/>
      <c r="T37" s="334"/>
      <c r="U37" s="377">
        <v>29</v>
      </c>
      <c r="V37" s="382">
        <v>1</v>
      </c>
      <c r="W37" s="321">
        <f t="shared" si="1"/>
        <v>0.02</v>
      </c>
      <c r="X37" s="382" t="s">
        <v>444</v>
      </c>
    </row>
    <row r="38" spans="1:24" s="331" customFormat="1" ht="79.5" customHeight="1" x14ac:dyDescent="0.25">
      <c r="A38" s="549"/>
      <c r="B38" s="550"/>
      <c r="C38" s="16" t="s">
        <v>243</v>
      </c>
      <c r="D38" s="553"/>
      <c r="E38" s="113" t="s">
        <v>244</v>
      </c>
      <c r="F38" s="113" t="s">
        <v>245</v>
      </c>
      <c r="G38" s="334">
        <v>1</v>
      </c>
      <c r="H38" s="582" t="s">
        <v>246</v>
      </c>
      <c r="I38" s="582"/>
      <c r="J38" s="334">
        <v>200</v>
      </c>
      <c r="K38" s="334">
        <v>30</v>
      </c>
      <c r="L38" s="113" t="s">
        <v>247</v>
      </c>
      <c r="M38" s="113" t="s">
        <v>248</v>
      </c>
      <c r="N38" s="113" t="s">
        <v>249</v>
      </c>
      <c r="O38" s="113" t="s">
        <v>250</v>
      </c>
      <c r="P38" s="197">
        <v>2000000</v>
      </c>
      <c r="Q38" s="30">
        <v>0.02</v>
      </c>
      <c r="R38" s="336" t="s">
        <v>118</v>
      </c>
      <c r="S38" s="334"/>
      <c r="T38" s="334"/>
      <c r="U38" s="381">
        <v>30</v>
      </c>
      <c r="V38" s="382">
        <v>1</v>
      </c>
      <c r="W38" s="321">
        <f t="shared" si="1"/>
        <v>0.02</v>
      </c>
      <c r="X38" s="336" t="s">
        <v>445</v>
      </c>
    </row>
    <row r="39" spans="1:24" s="331" customFormat="1" ht="79.5" customHeight="1" x14ac:dyDescent="0.25">
      <c r="A39" s="549"/>
      <c r="B39" s="550"/>
      <c r="C39" s="16" t="s">
        <v>251</v>
      </c>
      <c r="D39" s="553"/>
      <c r="E39" s="113" t="s">
        <v>252</v>
      </c>
      <c r="F39" s="113" t="s">
        <v>253</v>
      </c>
      <c r="G39" s="334">
        <v>1</v>
      </c>
      <c r="H39" s="334">
        <v>1</v>
      </c>
      <c r="I39" s="334">
        <v>1</v>
      </c>
      <c r="J39" s="334">
        <v>2</v>
      </c>
      <c r="K39" s="334">
        <v>31</v>
      </c>
      <c r="L39" s="113" t="s">
        <v>254</v>
      </c>
      <c r="M39" s="113" t="s">
        <v>255</v>
      </c>
      <c r="N39" s="113" t="s">
        <v>256</v>
      </c>
      <c r="O39" s="113" t="s">
        <v>257</v>
      </c>
      <c r="P39" s="197">
        <v>0</v>
      </c>
      <c r="Q39" s="30">
        <v>0.02</v>
      </c>
      <c r="R39" s="336" t="s">
        <v>118</v>
      </c>
      <c r="S39" s="334"/>
      <c r="T39" s="334"/>
      <c r="U39" s="381">
        <v>31</v>
      </c>
      <c r="V39" s="382">
        <v>0.91</v>
      </c>
      <c r="W39" s="321">
        <f t="shared" si="1"/>
        <v>1.8200000000000001E-2</v>
      </c>
      <c r="X39" s="382" t="s">
        <v>446</v>
      </c>
    </row>
    <row r="40" spans="1:24" s="331" customFormat="1" ht="79.5" customHeight="1" x14ac:dyDescent="0.25">
      <c r="A40" s="549"/>
      <c r="B40" s="550"/>
      <c r="C40" s="35" t="s">
        <v>258</v>
      </c>
      <c r="D40" s="388"/>
      <c r="E40" s="113" t="s">
        <v>259</v>
      </c>
      <c r="F40" s="113" t="s">
        <v>260</v>
      </c>
      <c r="G40" s="334">
        <v>12</v>
      </c>
      <c r="H40" s="334">
        <v>12</v>
      </c>
      <c r="I40" s="334">
        <v>12</v>
      </c>
      <c r="J40" s="334">
        <v>24</v>
      </c>
      <c r="K40" s="330">
        <v>32</v>
      </c>
      <c r="L40" s="105" t="s">
        <v>261</v>
      </c>
      <c r="M40" s="105" t="s">
        <v>262</v>
      </c>
      <c r="N40" s="103" t="s">
        <v>263</v>
      </c>
      <c r="O40" s="118" t="s">
        <v>264</v>
      </c>
      <c r="P40" s="197">
        <v>0</v>
      </c>
      <c r="Q40" s="26">
        <v>0.02</v>
      </c>
      <c r="R40" s="336" t="s">
        <v>118</v>
      </c>
      <c r="S40" s="334"/>
      <c r="T40" s="334"/>
      <c r="U40" s="389">
        <v>32</v>
      </c>
      <c r="V40" s="382">
        <v>0.75</v>
      </c>
      <c r="W40" s="321">
        <f t="shared" si="1"/>
        <v>1.4999999999999999E-2</v>
      </c>
      <c r="X40" s="336" t="s">
        <v>447</v>
      </c>
    </row>
    <row r="41" spans="1:24" s="331" customFormat="1" ht="79.5" customHeight="1" x14ac:dyDescent="0.25">
      <c r="A41" s="549"/>
      <c r="B41" s="550"/>
      <c r="C41" s="35" t="s">
        <v>265</v>
      </c>
      <c r="D41" s="388"/>
      <c r="E41" s="113" t="s">
        <v>266</v>
      </c>
      <c r="F41" s="113" t="s">
        <v>267</v>
      </c>
      <c r="G41" s="334">
        <v>4</v>
      </c>
      <c r="H41" s="334">
        <v>4</v>
      </c>
      <c r="I41" s="334">
        <v>4</v>
      </c>
      <c r="J41" s="334">
        <v>8</v>
      </c>
      <c r="K41" s="330">
        <v>33</v>
      </c>
      <c r="L41" s="105" t="s">
        <v>268</v>
      </c>
      <c r="M41" s="105" t="s">
        <v>269</v>
      </c>
      <c r="N41" s="103" t="s">
        <v>270</v>
      </c>
      <c r="O41" s="118" t="s">
        <v>271</v>
      </c>
      <c r="P41" s="197">
        <v>0</v>
      </c>
      <c r="Q41" s="26">
        <v>0.02</v>
      </c>
      <c r="R41" s="336" t="s">
        <v>118</v>
      </c>
      <c r="S41" s="334"/>
      <c r="T41" s="334"/>
      <c r="U41" s="389">
        <v>33</v>
      </c>
      <c r="V41" s="382">
        <v>0.75</v>
      </c>
      <c r="W41" s="321">
        <f t="shared" si="1"/>
        <v>1.4999999999999999E-2</v>
      </c>
      <c r="X41" s="27" t="s">
        <v>448</v>
      </c>
    </row>
    <row r="42" spans="1:24" s="331" customFormat="1" ht="79.5" customHeight="1" x14ac:dyDescent="0.25">
      <c r="A42" s="549"/>
      <c r="B42" s="550"/>
      <c r="C42" s="35" t="s">
        <v>272</v>
      </c>
      <c r="D42" s="388"/>
      <c r="E42" s="113" t="s">
        <v>273</v>
      </c>
      <c r="F42" s="113" t="s">
        <v>274</v>
      </c>
      <c r="G42" s="334">
        <v>1</v>
      </c>
      <c r="H42" s="334">
        <v>2</v>
      </c>
      <c r="I42" s="334">
        <v>2</v>
      </c>
      <c r="J42" s="334">
        <v>4</v>
      </c>
      <c r="K42" s="330">
        <v>34</v>
      </c>
      <c r="L42" s="105" t="s">
        <v>268</v>
      </c>
      <c r="M42" s="105" t="s">
        <v>275</v>
      </c>
      <c r="N42" s="103" t="s">
        <v>276</v>
      </c>
      <c r="O42" s="118" t="s">
        <v>277</v>
      </c>
      <c r="P42" s="197">
        <v>0</v>
      </c>
      <c r="Q42" s="26">
        <v>0.02</v>
      </c>
      <c r="R42" s="336" t="s">
        <v>118</v>
      </c>
      <c r="S42" s="334"/>
      <c r="T42" s="334"/>
      <c r="U42" s="389">
        <v>34</v>
      </c>
      <c r="V42" s="382">
        <v>0.75</v>
      </c>
      <c r="W42" s="321">
        <f t="shared" si="1"/>
        <v>1.4999999999999999E-2</v>
      </c>
      <c r="X42" s="382" t="s">
        <v>449</v>
      </c>
    </row>
    <row r="43" spans="1:24" s="331" customFormat="1" ht="79.5" customHeight="1" x14ac:dyDescent="0.25">
      <c r="A43" s="549"/>
      <c r="B43" s="550"/>
      <c r="C43" s="35" t="s">
        <v>278</v>
      </c>
      <c r="D43" s="388"/>
      <c r="E43" s="113" t="s">
        <v>279</v>
      </c>
      <c r="F43" s="113" t="s">
        <v>280</v>
      </c>
      <c r="G43" s="334">
        <v>1</v>
      </c>
      <c r="H43" s="334">
        <v>12</v>
      </c>
      <c r="I43" s="334">
        <v>12</v>
      </c>
      <c r="J43" s="334">
        <v>24</v>
      </c>
      <c r="K43" s="330">
        <v>35</v>
      </c>
      <c r="L43" s="105" t="s">
        <v>268</v>
      </c>
      <c r="M43" s="105" t="s">
        <v>281</v>
      </c>
      <c r="N43" s="120" t="s">
        <v>282</v>
      </c>
      <c r="O43" s="390" t="s">
        <v>277</v>
      </c>
      <c r="P43" s="197">
        <v>0</v>
      </c>
      <c r="Q43" s="26">
        <v>0.02</v>
      </c>
      <c r="R43" s="336" t="s">
        <v>118</v>
      </c>
      <c r="S43" s="334"/>
      <c r="T43" s="334"/>
      <c r="U43" s="389">
        <v>35</v>
      </c>
      <c r="V43" s="382">
        <v>0.75</v>
      </c>
      <c r="W43" s="321">
        <f t="shared" si="1"/>
        <v>1.4999999999999999E-2</v>
      </c>
      <c r="X43" s="382" t="s">
        <v>450</v>
      </c>
    </row>
    <row r="44" spans="1:24" s="331" customFormat="1" ht="57" customHeight="1" x14ac:dyDescent="0.25">
      <c r="A44" s="549"/>
      <c r="B44" s="550"/>
      <c r="C44" s="35" t="s">
        <v>283</v>
      </c>
      <c r="D44" s="388"/>
      <c r="E44" s="113" t="s">
        <v>284</v>
      </c>
      <c r="F44" s="113" t="s">
        <v>285</v>
      </c>
      <c r="G44" s="391">
        <v>0</v>
      </c>
      <c r="H44" s="585">
        <v>1</v>
      </c>
      <c r="I44" s="585"/>
      <c r="J44" s="391">
        <v>1</v>
      </c>
      <c r="K44" s="330">
        <v>36</v>
      </c>
      <c r="L44" s="392" t="s">
        <v>286</v>
      </c>
      <c r="M44" s="191" t="s">
        <v>287</v>
      </c>
      <c r="N44" s="113" t="s">
        <v>288</v>
      </c>
      <c r="O44" s="393" t="s">
        <v>289</v>
      </c>
      <c r="P44" s="197">
        <v>0</v>
      </c>
      <c r="Q44" s="394">
        <v>0.03</v>
      </c>
      <c r="R44" s="336" t="s">
        <v>157</v>
      </c>
      <c r="S44" s="334"/>
      <c r="T44" s="334"/>
      <c r="U44" s="389">
        <v>36</v>
      </c>
      <c r="V44" s="382">
        <v>0.3</v>
      </c>
      <c r="W44" s="321">
        <f>+Q44*V44</f>
        <v>8.9999999999999993E-3</v>
      </c>
      <c r="X44" s="359" t="s">
        <v>451</v>
      </c>
    </row>
    <row r="45" spans="1:24" s="331" customFormat="1" ht="98.25" customHeight="1" x14ac:dyDescent="0.25">
      <c r="A45" s="549"/>
      <c r="B45" s="550"/>
      <c r="C45" s="35" t="s">
        <v>290</v>
      </c>
      <c r="D45" s="388"/>
      <c r="E45" s="113" t="s">
        <v>291</v>
      </c>
      <c r="F45" s="113" t="s">
        <v>292</v>
      </c>
      <c r="G45" s="334">
        <v>0</v>
      </c>
      <c r="H45" s="582">
        <v>1</v>
      </c>
      <c r="I45" s="582"/>
      <c r="J45" s="334">
        <v>1</v>
      </c>
      <c r="K45" s="334">
        <v>37</v>
      </c>
      <c r="L45" s="112" t="s">
        <v>293</v>
      </c>
      <c r="M45" s="112" t="s">
        <v>294</v>
      </c>
      <c r="N45" s="113" t="s">
        <v>295</v>
      </c>
      <c r="O45" s="393" t="s">
        <v>296</v>
      </c>
      <c r="P45" s="395">
        <v>0</v>
      </c>
      <c r="Q45" s="394">
        <v>0.02</v>
      </c>
      <c r="R45" s="336" t="s">
        <v>452</v>
      </c>
      <c r="S45" s="334"/>
      <c r="T45" s="334"/>
      <c r="U45" s="381">
        <v>37</v>
      </c>
      <c r="V45" s="382">
        <v>0</v>
      </c>
      <c r="W45" s="321">
        <f t="shared" si="1"/>
        <v>0</v>
      </c>
      <c r="X45" s="380" t="s">
        <v>453</v>
      </c>
    </row>
    <row r="46" spans="1:24" s="354" customFormat="1" ht="75" customHeight="1" x14ac:dyDescent="0.25">
      <c r="A46" s="549"/>
      <c r="B46" s="550"/>
      <c r="C46" s="396" t="s">
        <v>297</v>
      </c>
      <c r="D46" s="397"/>
      <c r="E46" s="368" t="s">
        <v>298</v>
      </c>
      <c r="F46" s="368" t="s">
        <v>299</v>
      </c>
      <c r="G46" s="398">
        <v>0</v>
      </c>
      <c r="H46" s="398">
        <v>5</v>
      </c>
      <c r="I46" s="398">
        <v>11</v>
      </c>
      <c r="J46" s="398">
        <v>16</v>
      </c>
      <c r="K46" s="398">
        <v>38</v>
      </c>
      <c r="L46" s="367" t="s">
        <v>300</v>
      </c>
      <c r="M46" s="367" t="s">
        <v>301</v>
      </c>
      <c r="N46" s="368" t="s">
        <v>302</v>
      </c>
      <c r="O46" s="399" t="s">
        <v>303</v>
      </c>
      <c r="P46" s="400">
        <v>165000000</v>
      </c>
      <c r="Q46" s="401">
        <v>0.11</v>
      </c>
      <c r="R46" s="366" t="s">
        <v>454</v>
      </c>
      <c r="S46" s="398"/>
      <c r="T46" s="398"/>
      <c r="U46" s="381">
        <v>38</v>
      </c>
      <c r="V46" s="352">
        <v>0.2</v>
      </c>
      <c r="W46" s="321">
        <f t="shared" si="1"/>
        <v>2.2000000000000002E-2</v>
      </c>
      <c r="X46" s="402" t="s">
        <v>455</v>
      </c>
    </row>
    <row r="47" spans="1:24" s="331" customFormat="1" ht="24" customHeight="1" thickBot="1" x14ac:dyDescent="0.3">
      <c r="A47" s="549"/>
      <c r="B47" s="550"/>
      <c r="C47" s="194"/>
      <c r="D47" s="586"/>
      <c r="E47" s="587"/>
      <c r="F47" s="588"/>
      <c r="G47" s="589"/>
      <c r="H47" s="590"/>
      <c r="I47" s="590"/>
      <c r="J47" s="590"/>
      <c r="K47" s="590"/>
      <c r="L47" s="590"/>
      <c r="M47" s="591"/>
      <c r="N47" s="589" t="s">
        <v>373</v>
      </c>
      <c r="O47" s="591"/>
      <c r="P47" s="203">
        <f>SUM(P24:P46)</f>
        <v>278965430</v>
      </c>
      <c r="Q47" s="204">
        <f>SUM(Q24:Q46)</f>
        <v>1.0000000000000002</v>
      </c>
      <c r="R47" s="316" t="s">
        <v>305</v>
      </c>
      <c r="S47" s="326"/>
      <c r="T47" s="326"/>
      <c r="U47" s="322"/>
      <c r="V47" s="322"/>
      <c r="W47" s="323">
        <f>SUM(W24:W46)</f>
        <v>0.44560000000000011</v>
      </c>
    </row>
    <row r="48" spans="1:24" s="331" customFormat="1" ht="24" customHeight="1" thickBot="1" x14ac:dyDescent="0.3">
      <c r="A48" s="206" t="s">
        <v>306</v>
      </c>
      <c r="B48" s="559" t="s">
        <v>456</v>
      </c>
      <c r="C48" s="560"/>
      <c r="D48" s="560"/>
      <c r="E48" s="560"/>
      <c r="F48" s="560"/>
      <c r="G48" s="560"/>
      <c r="H48" s="560"/>
      <c r="I48" s="560"/>
      <c r="J48" s="560"/>
      <c r="K48" s="560"/>
      <c r="L48" s="560"/>
      <c r="M48" s="560"/>
      <c r="N48" s="560"/>
      <c r="O48" s="560"/>
      <c r="P48" s="560"/>
      <c r="Q48" s="560"/>
      <c r="R48" s="560"/>
      <c r="S48" s="327"/>
      <c r="T48" s="327"/>
      <c r="U48" s="345"/>
      <c r="V48" s="322"/>
    </row>
    <row r="49" spans="1:24" s="354" customFormat="1" ht="74.25" customHeight="1" x14ac:dyDescent="0.25">
      <c r="A49" s="549"/>
      <c r="B49" s="550"/>
      <c r="C49" s="357" t="s">
        <v>307</v>
      </c>
      <c r="D49" s="568" t="s">
        <v>308</v>
      </c>
      <c r="E49" s="368" t="s">
        <v>309</v>
      </c>
      <c r="F49" s="368" t="s">
        <v>310</v>
      </c>
      <c r="G49" s="398">
        <v>11</v>
      </c>
      <c r="H49" s="398">
        <v>4</v>
      </c>
      <c r="I49" s="398">
        <v>4</v>
      </c>
      <c r="J49" s="398">
        <f>SUM(H49:I49)</f>
        <v>8</v>
      </c>
      <c r="K49" s="398">
        <v>39</v>
      </c>
      <c r="L49" s="368" t="s">
        <v>369</v>
      </c>
      <c r="M49" s="368" t="s">
        <v>311</v>
      </c>
      <c r="N49" s="368" t="s">
        <v>312</v>
      </c>
      <c r="O49" s="403" t="s">
        <v>313</v>
      </c>
      <c r="P49" s="369">
        <v>1000000</v>
      </c>
      <c r="Q49" s="370">
        <v>0.5</v>
      </c>
      <c r="R49" s="398" t="s">
        <v>457</v>
      </c>
      <c r="S49" s="398"/>
      <c r="T49" s="370">
        <v>0</v>
      </c>
      <c r="U49" s="381">
        <v>39</v>
      </c>
      <c r="V49" s="404">
        <f>1/1</f>
        <v>1</v>
      </c>
      <c r="W49" s="321">
        <f>+Q49*V49</f>
        <v>0.5</v>
      </c>
      <c r="X49" s="313" t="s">
        <v>458</v>
      </c>
    </row>
    <row r="50" spans="1:24" s="354" customFormat="1" ht="89.25" customHeight="1" x14ac:dyDescent="0.25">
      <c r="A50" s="549"/>
      <c r="B50" s="550"/>
      <c r="C50" s="357" t="s">
        <v>314</v>
      </c>
      <c r="D50" s="568"/>
      <c r="E50" s="368" t="s">
        <v>315</v>
      </c>
      <c r="F50" s="368" t="s">
        <v>316</v>
      </c>
      <c r="G50" s="398">
        <v>2</v>
      </c>
      <c r="H50" s="398">
        <v>1</v>
      </c>
      <c r="I50" s="398">
        <v>1</v>
      </c>
      <c r="J50" s="398">
        <v>2</v>
      </c>
      <c r="K50" s="398">
        <v>40</v>
      </c>
      <c r="L50" s="368" t="s">
        <v>317</v>
      </c>
      <c r="M50" s="368" t="s">
        <v>318</v>
      </c>
      <c r="N50" s="368" t="s">
        <v>319</v>
      </c>
      <c r="O50" s="403" t="s">
        <v>320</v>
      </c>
      <c r="P50" s="369">
        <v>1000000</v>
      </c>
      <c r="Q50" s="370">
        <v>0.5</v>
      </c>
      <c r="R50" s="398" t="s">
        <v>321</v>
      </c>
      <c r="S50" s="398"/>
      <c r="T50" s="370"/>
      <c r="U50" s="381">
        <v>40</v>
      </c>
      <c r="V50" s="405">
        <v>0.2</v>
      </c>
      <c r="W50" s="321">
        <f>+Q50*V50</f>
        <v>0.1</v>
      </c>
      <c r="X50" s="313" t="s">
        <v>459</v>
      </c>
    </row>
    <row r="51" spans="1:24" s="331" customFormat="1" ht="24" customHeight="1" thickBot="1" x14ac:dyDescent="0.3">
      <c r="A51" s="549"/>
      <c r="B51" s="550"/>
      <c r="C51" s="194"/>
      <c r="D51" s="563"/>
      <c r="E51" s="563"/>
      <c r="F51" s="564"/>
      <c r="G51" s="569"/>
      <c r="H51" s="569"/>
      <c r="I51" s="569"/>
      <c r="J51" s="569"/>
      <c r="K51" s="569"/>
      <c r="L51" s="569"/>
      <c r="M51" s="569"/>
      <c r="N51" s="570" t="s">
        <v>373</v>
      </c>
      <c r="O51" s="571"/>
      <c r="P51" s="406">
        <f>SUM(P49:P50)</f>
        <v>2000000</v>
      </c>
      <c r="Q51" s="407">
        <f>SUM(Q49:Q50)</f>
        <v>1</v>
      </c>
      <c r="R51" s="408" t="s">
        <v>305</v>
      </c>
      <c r="S51" s="409"/>
      <c r="T51" s="409"/>
      <c r="U51" s="345"/>
      <c r="V51" s="561"/>
      <c r="W51" s="320">
        <f>SUM(W49:W50)</f>
        <v>0.6</v>
      </c>
    </row>
    <row r="52" spans="1:24" s="331" customFormat="1" ht="24" customHeight="1" thickBot="1" x14ac:dyDescent="0.3">
      <c r="A52" s="206" t="s">
        <v>322</v>
      </c>
      <c r="B52" s="559" t="s">
        <v>323</v>
      </c>
      <c r="C52" s="559"/>
      <c r="D52" s="559"/>
      <c r="E52" s="559"/>
      <c r="F52" s="559"/>
      <c r="G52" s="559"/>
      <c r="H52" s="559"/>
      <c r="I52" s="559"/>
      <c r="J52" s="559"/>
      <c r="K52" s="559"/>
      <c r="L52" s="559"/>
      <c r="M52" s="559"/>
      <c r="N52" s="559"/>
      <c r="O52" s="559"/>
      <c r="P52" s="559"/>
      <c r="Q52" s="559"/>
      <c r="R52" s="559"/>
      <c r="S52" s="327"/>
      <c r="T52" s="327"/>
      <c r="U52" s="345"/>
      <c r="V52" s="561"/>
    </row>
    <row r="53" spans="1:24" s="331" customFormat="1" ht="168" customHeight="1" x14ac:dyDescent="0.25">
      <c r="A53" s="549"/>
      <c r="B53" s="550"/>
      <c r="C53" s="13" t="s">
        <v>324</v>
      </c>
      <c r="D53" s="562" t="s">
        <v>325</v>
      </c>
      <c r="E53" s="117" t="s">
        <v>326</v>
      </c>
      <c r="F53" s="117" t="s">
        <v>327</v>
      </c>
      <c r="G53" s="10">
        <v>10</v>
      </c>
      <c r="H53" s="10">
        <v>10</v>
      </c>
      <c r="I53" s="39">
        <v>10</v>
      </c>
      <c r="J53" s="39">
        <f>+H53+I53</f>
        <v>20</v>
      </c>
      <c r="K53" s="39">
        <v>41</v>
      </c>
      <c r="L53" s="117" t="s">
        <v>328</v>
      </c>
      <c r="M53" s="128" t="s">
        <v>329</v>
      </c>
      <c r="N53" s="113" t="s">
        <v>330</v>
      </c>
      <c r="O53" s="129" t="s">
        <v>368</v>
      </c>
      <c r="P53" s="199">
        <v>0</v>
      </c>
      <c r="Q53" s="40">
        <v>0.61</v>
      </c>
      <c r="R53" s="10" t="s">
        <v>103</v>
      </c>
      <c r="S53" s="41"/>
      <c r="T53" s="21">
        <v>0</v>
      </c>
      <c r="U53" s="410">
        <v>41</v>
      </c>
      <c r="V53" s="405">
        <f>7/10</f>
        <v>0.7</v>
      </c>
      <c r="W53" s="321">
        <f>+Q53*V53</f>
        <v>0.42699999999999999</v>
      </c>
      <c r="X53" s="313" t="s">
        <v>460</v>
      </c>
    </row>
    <row r="54" spans="1:24" s="331" customFormat="1" ht="117" customHeight="1" x14ac:dyDescent="0.25">
      <c r="A54" s="549"/>
      <c r="B54" s="550"/>
      <c r="C54" s="16" t="s">
        <v>331</v>
      </c>
      <c r="D54" s="553"/>
      <c r="E54" s="103" t="s">
        <v>332</v>
      </c>
      <c r="F54" s="103" t="s">
        <v>333</v>
      </c>
      <c r="G54" s="3">
        <v>2</v>
      </c>
      <c r="H54" s="3">
        <v>1</v>
      </c>
      <c r="I54" s="42">
        <v>1</v>
      </c>
      <c r="J54" s="42">
        <v>2</v>
      </c>
      <c r="K54" s="42">
        <v>42</v>
      </c>
      <c r="L54" s="103" t="s">
        <v>334</v>
      </c>
      <c r="M54" s="130" t="s">
        <v>335</v>
      </c>
      <c r="N54" s="117" t="s">
        <v>336</v>
      </c>
      <c r="O54" s="103" t="s">
        <v>337</v>
      </c>
      <c r="P54" s="195">
        <v>0</v>
      </c>
      <c r="Q54" s="14">
        <v>0.39</v>
      </c>
      <c r="R54" s="3" t="s">
        <v>103</v>
      </c>
      <c r="S54" s="17"/>
      <c r="T54" s="15">
        <v>0</v>
      </c>
      <c r="U54" s="411">
        <v>42</v>
      </c>
      <c r="V54" s="405">
        <v>0.2</v>
      </c>
      <c r="W54" s="321">
        <f>+Q54*V54</f>
        <v>7.8000000000000014E-2</v>
      </c>
      <c r="X54" s="313" t="s">
        <v>461</v>
      </c>
    </row>
    <row r="55" spans="1:24" s="331" customFormat="1" ht="24" customHeight="1" thickBot="1" x14ac:dyDescent="0.3">
      <c r="A55" s="549"/>
      <c r="B55" s="550"/>
      <c r="C55" s="194"/>
      <c r="D55" s="563"/>
      <c r="E55" s="563"/>
      <c r="F55" s="564"/>
      <c r="G55" s="565"/>
      <c r="H55" s="565"/>
      <c r="I55" s="565"/>
      <c r="J55" s="565"/>
      <c r="K55" s="565"/>
      <c r="L55" s="565"/>
      <c r="M55" s="565"/>
      <c r="N55" s="566" t="s">
        <v>373</v>
      </c>
      <c r="O55" s="567"/>
      <c r="P55" s="203">
        <f>SUM(P53:P54)</f>
        <v>0</v>
      </c>
      <c r="Q55" s="204">
        <f>SUM(Q53:Q54)</f>
        <v>1</v>
      </c>
      <c r="R55" s="412" t="s">
        <v>305</v>
      </c>
      <c r="S55" s="326"/>
      <c r="T55" s="326"/>
      <c r="U55" s="345"/>
      <c r="V55" s="561"/>
      <c r="W55" s="320">
        <f>SUM(W53:W54)</f>
        <v>0.505</v>
      </c>
    </row>
    <row r="56" spans="1:24" s="331" customFormat="1" ht="24" customHeight="1" thickBot="1" x14ac:dyDescent="0.3">
      <c r="A56" s="206" t="s">
        <v>338</v>
      </c>
      <c r="B56" s="559" t="s">
        <v>339</v>
      </c>
      <c r="C56" s="559"/>
      <c r="D56" s="559"/>
      <c r="E56" s="559"/>
      <c r="F56" s="559"/>
      <c r="G56" s="559"/>
      <c r="H56" s="559"/>
      <c r="I56" s="559"/>
      <c r="J56" s="559"/>
      <c r="K56" s="559"/>
      <c r="L56" s="559"/>
      <c r="M56" s="559"/>
      <c r="N56" s="559"/>
      <c r="O56" s="559"/>
      <c r="P56" s="559"/>
      <c r="Q56" s="559"/>
      <c r="R56" s="559"/>
      <c r="S56" s="327"/>
      <c r="T56" s="327"/>
      <c r="U56" s="345"/>
      <c r="V56" s="561"/>
    </row>
    <row r="57" spans="1:24" s="331" customFormat="1" ht="167.25" customHeight="1" x14ac:dyDescent="0.25">
      <c r="A57" s="549"/>
      <c r="B57" s="550"/>
      <c r="C57" s="16" t="s">
        <v>340</v>
      </c>
      <c r="D57" s="553"/>
      <c r="E57" s="105" t="s">
        <v>341</v>
      </c>
      <c r="F57" s="105" t="s">
        <v>342</v>
      </c>
      <c r="G57" s="8">
        <v>0</v>
      </c>
      <c r="H57" s="8">
        <v>2</v>
      </c>
      <c r="I57" s="413">
        <v>2</v>
      </c>
      <c r="J57" s="8">
        <f>+H57+I57</f>
        <v>4</v>
      </c>
      <c r="K57" s="8">
        <v>43</v>
      </c>
      <c r="L57" s="105" t="s">
        <v>343</v>
      </c>
      <c r="M57" s="385" t="s">
        <v>344</v>
      </c>
      <c r="N57" s="112" t="s">
        <v>345</v>
      </c>
      <c r="O57" s="414" t="s">
        <v>346</v>
      </c>
      <c r="P57" s="362">
        <v>1000000</v>
      </c>
      <c r="Q57" s="378">
        <v>0.33</v>
      </c>
      <c r="R57" s="8" t="s">
        <v>347</v>
      </c>
      <c r="S57" s="17"/>
      <c r="T57" s="15">
        <v>0</v>
      </c>
      <c r="U57" s="351">
        <v>43</v>
      </c>
      <c r="V57" s="405">
        <v>0.75</v>
      </c>
      <c r="W57" s="321">
        <f>+Q57*V57</f>
        <v>0.2475</v>
      </c>
      <c r="X57" s="313" t="s">
        <v>462</v>
      </c>
    </row>
    <row r="58" spans="1:24" s="331" customFormat="1" ht="79.5" customHeight="1" x14ac:dyDescent="0.25">
      <c r="A58" s="549"/>
      <c r="B58" s="550"/>
      <c r="C58" s="16" t="s">
        <v>348</v>
      </c>
      <c r="D58" s="553"/>
      <c r="E58" s="103" t="s">
        <v>349</v>
      </c>
      <c r="F58" s="105" t="s">
        <v>350</v>
      </c>
      <c r="G58" s="8">
        <v>3</v>
      </c>
      <c r="H58" s="8">
        <v>1</v>
      </c>
      <c r="I58" s="413">
        <v>1</v>
      </c>
      <c r="J58" s="8">
        <f>SUM(H58:I58)</f>
        <v>2</v>
      </c>
      <c r="K58" s="8">
        <v>44</v>
      </c>
      <c r="L58" s="105" t="s">
        <v>351</v>
      </c>
      <c r="M58" s="105" t="s">
        <v>352</v>
      </c>
      <c r="N58" s="105" t="s">
        <v>353</v>
      </c>
      <c r="O58" s="105" t="s">
        <v>354</v>
      </c>
      <c r="P58" s="362">
        <v>1000000</v>
      </c>
      <c r="Q58" s="378">
        <v>0.33</v>
      </c>
      <c r="R58" s="8" t="s">
        <v>463</v>
      </c>
      <c r="S58" s="3"/>
      <c r="T58" s="15">
        <v>0</v>
      </c>
      <c r="U58" s="351">
        <v>44</v>
      </c>
      <c r="V58" s="405">
        <v>0.8</v>
      </c>
      <c r="W58" s="321">
        <f>+Q58*V58</f>
        <v>0.26400000000000001</v>
      </c>
      <c r="X58" s="402" t="s">
        <v>464</v>
      </c>
    </row>
    <row r="59" spans="1:24" s="331" customFormat="1" ht="135" customHeight="1" x14ac:dyDescent="0.25">
      <c r="A59" s="549"/>
      <c r="B59" s="550"/>
      <c r="C59" s="16" t="s">
        <v>355</v>
      </c>
      <c r="D59" s="553"/>
      <c r="E59" s="103" t="s">
        <v>356</v>
      </c>
      <c r="F59" s="103" t="s">
        <v>357</v>
      </c>
      <c r="G59" s="3">
        <v>1</v>
      </c>
      <c r="H59" s="3"/>
      <c r="I59" s="42"/>
      <c r="J59" s="3">
        <f>SUM(H59:I59)</f>
        <v>0</v>
      </c>
      <c r="K59" s="4">
        <v>45</v>
      </c>
      <c r="L59" s="103" t="s">
        <v>358</v>
      </c>
      <c r="M59" s="105" t="s">
        <v>359</v>
      </c>
      <c r="N59" s="118" t="s">
        <v>360</v>
      </c>
      <c r="O59" s="105" t="s">
        <v>361</v>
      </c>
      <c r="P59" s="195"/>
      <c r="Q59" s="14">
        <v>0.34</v>
      </c>
      <c r="R59" s="3" t="s">
        <v>465</v>
      </c>
      <c r="S59" s="3"/>
      <c r="T59" s="15">
        <v>0</v>
      </c>
      <c r="U59" s="415">
        <v>45</v>
      </c>
      <c r="V59" s="405">
        <v>0.4</v>
      </c>
      <c r="W59" s="321">
        <f>+Q59*V59</f>
        <v>0.13600000000000001</v>
      </c>
      <c r="X59" s="313" t="s">
        <v>466</v>
      </c>
    </row>
    <row r="60" spans="1:24" s="331" customFormat="1" ht="24" customHeight="1" thickBot="1" x14ac:dyDescent="0.3">
      <c r="A60" s="551"/>
      <c r="B60" s="552"/>
      <c r="C60" s="416"/>
      <c r="D60" s="554"/>
      <c r="E60" s="554"/>
      <c r="F60" s="555"/>
      <c r="G60" s="417"/>
      <c r="H60" s="418"/>
      <c r="I60" s="418"/>
      <c r="J60" s="418"/>
      <c r="K60" s="144" t="s">
        <v>467</v>
      </c>
      <c r="L60" s="418"/>
      <c r="M60" s="419"/>
      <c r="N60" s="556" t="s">
        <v>373</v>
      </c>
      <c r="O60" s="557"/>
      <c r="P60" s="203">
        <f>SUM(P57:P59)</f>
        <v>2000000</v>
      </c>
      <c r="Q60" s="420">
        <f>SUM(Q57:Q59)</f>
        <v>1</v>
      </c>
      <c r="R60" s="316" t="s">
        <v>305</v>
      </c>
      <c r="S60" s="412"/>
      <c r="T60" s="412"/>
      <c r="U60" s="365" t="s">
        <v>467</v>
      </c>
      <c r="V60" s="317"/>
      <c r="W60" s="320">
        <f>SUM(W57:W59)</f>
        <v>0.64750000000000008</v>
      </c>
    </row>
    <row r="61" spans="1:24" ht="34.5" customHeight="1" thickBot="1" x14ac:dyDescent="0.3">
      <c r="N61" s="558" t="s">
        <v>304</v>
      </c>
      <c r="O61" s="558"/>
      <c r="P61" s="205">
        <f>P60+P55+P51+P47+P22</f>
        <v>373965430</v>
      </c>
    </row>
    <row r="62" spans="1:24" ht="53.25" customHeight="1" thickBot="1" x14ac:dyDescent="0.3">
      <c r="V62" s="319" t="s">
        <v>408</v>
      </c>
      <c r="W62" s="318">
        <f>(+W60+W55+W51+W47+W22)/5</f>
        <v>0.57581747474747469</v>
      </c>
    </row>
    <row r="68" spans="4:15" ht="12" x14ac:dyDescent="0.25">
      <c r="D68" s="542"/>
      <c r="E68" s="542"/>
      <c r="F68" s="542"/>
      <c r="G68" s="542"/>
      <c r="L68" s="332"/>
      <c r="M68" s="332"/>
      <c r="N68" s="332"/>
      <c r="O68" s="332"/>
    </row>
    <row r="69" spans="4:15" ht="12" x14ac:dyDescent="0.25">
      <c r="D69" s="542"/>
      <c r="E69" s="542"/>
      <c r="F69" s="542"/>
      <c r="G69" s="542"/>
      <c r="L69" s="332"/>
      <c r="M69" s="332"/>
      <c r="N69" s="332"/>
      <c r="O69" s="332"/>
    </row>
  </sheetData>
  <mergeCells count="59">
    <mergeCell ref="A1:R3"/>
    <mergeCell ref="V1:V3"/>
    <mergeCell ref="A4:A5"/>
    <mergeCell ref="B4:B5"/>
    <mergeCell ref="C4:C5"/>
    <mergeCell ref="D4:D5"/>
    <mergeCell ref="E4:E5"/>
    <mergeCell ref="F4:F5"/>
    <mergeCell ref="G4:G5"/>
    <mergeCell ref="H4:I4"/>
    <mergeCell ref="Q4:Q5"/>
    <mergeCell ref="R4:R5"/>
    <mergeCell ref="J4:J5"/>
    <mergeCell ref="L4:L5"/>
    <mergeCell ref="M4:M5"/>
    <mergeCell ref="N4:N5"/>
    <mergeCell ref="B6:R6"/>
    <mergeCell ref="A7:B20"/>
    <mergeCell ref="D7:D21"/>
    <mergeCell ref="H18:I18"/>
    <mergeCell ref="H21:I21"/>
    <mergeCell ref="O4:O5"/>
    <mergeCell ref="P4:P5"/>
    <mergeCell ref="N22:O22"/>
    <mergeCell ref="B23:R23"/>
    <mergeCell ref="A24:B47"/>
    <mergeCell ref="D24:D39"/>
    <mergeCell ref="H28:I28"/>
    <mergeCell ref="H29:I29"/>
    <mergeCell ref="H31:I31"/>
    <mergeCell ref="H36:I36"/>
    <mergeCell ref="H38:I38"/>
    <mergeCell ref="H44:I44"/>
    <mergeCell ref="H45:I45"/>
    <mergeCell ref="D47:F47"/>
    <mergeCell ref="G47:M47"/>
    <mergeCell ref="N47:O47"/>
    <mergeCell ref="B48:R48"/>
    <mergeCell ref="V51:V52"/>
    <mergeCell ref="B52:R52"/>
    <mergeCell ref="A53:B55"/>
    <mergeCell ref="D53:D54"/>
    <mergeCell ref="D55:F55"/>
    <mergeCell ref="G55:M55"/>
    <mergeCell ref="N55:O55"/>
    <mergeCell ref="V55:V56"/>
    <mergeCell ref="B56:R56"/>
    <mergeCell ref="A49:B51"/>
    <mergeCell ref="D49:D50"/>
    <mergeCell ref="D51:F51"/>
    <mergeCell ref="G51:M51"/>
    <mergeCell ref="N51:O51"/>
    <mergeCell ref="D69:G69"/>
    <mergeCell ref="A57:B60"/>
    <mergeCell ref="D57:D59"/>
    <mergeCell ref="D60:F60"/>
    <mergeCell ref="N60:O60"/>
    <mergeCell ref="N61:O61"/>
    <mergeCell ref="D68:G68"/>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2"/>
  <sheetViews>
    <sheetView tabSelected="1" showWhiteSpace="0" topLeftCell="G1" zoomScale="80" zoomScaleNormal="80" workbookViewId="0">
      <pane ySplit="1" topLeftCell="A2" activePane="bottomLeft" state="frozen"/>
      <selection pane="bottomLeft" activeCell="W1" sqref="W1:W1048576"/>
    </sheetView>
  </sheetViews>
  <sheetFormatPr baseColWidth="10" defaultColWidth="17.42578125" defaultRowHeight="24" customHeight="1" x14ac:dyDescent="0.25"/>
  <cols>
    <col min="1" max="1" width="6.5703125" style="426" customWidth="1"/>
    <col min="2" max="2" width="8.42578125" style="426" customWidth="1"/>
    <col min="3" max="3" width="11.140625" style="426" customWidth="1"/>
    <col min="4" max="4" width="22.7109375" style="102" customWidth="1"/>
    <col min="5" max="5" width="42.140625" style="102" customWidth="1"/>
    <col min="6" max="6" width="26.85546875" style="102" customWidth="1"/>
    <col min="7" max="7" width="10.28515625" style="426" customWidth="1"/>
    <col min="8" max="8" width="7.7109375" style="426" customWidth="1"/>
    <col min="9" max="9" width="7.5703125" style="426" customWidth="1"/>
    <col min="10" max="11" width="7.42578125" style="426" customWidth="1"/>
    <col min="12" max="12" width="30.7109375" style="102" customWidth="1"/>
    <col min="13" max="13" width="23.5703125" style="102" customWidth="1"/>
    <col min="14" max="14" width="20" style="102" customWidth="1"/>
    <col min="15" max="15" width="27" style="102" customWidth="1"/>
    <col min="16" max="16" width="17.5703125" style="200" customWidth="1"/>
    <col min="17" max="17" width="7.7109375" style="426" customWidth="1"/>
    <col min="18" max="18" width="20.28515625" style="426" customWidth="1"/>
    <col min="19" max="20" width="20.28515625" style="426" hidden="1" customWidth="1"/>
    <col min="21" max="21" width="7.42578125" style="421" customWidth="1"/>
    <col min="22" max="22" width="17.42578125" style="426" customWidth="1"/>
    <col min="23" max="23" width="13" style="426" customWidth="1"/>
    <col min="24" max="24" width="65.42578125" style="102" customWidth="1"/>
    <col min="25" max="26" width="17.42578125" style="426"/>
    <col min="27" max="27" width="28.140625" style="102" customWidth="1"/>
    <col min="28" max="16384" width="17.42578125" style="426"/>
  </cols>
  <sheetData>
    <row r="1" spans="1:27" s="331" customFormat="1" ht="72" customHeight="1" x14ac:dyDescent="0.25">
      <c r="A1" s="461" t="s">
        <v>1</v>
      </c>
      <c r="B1" s="462" t="s">
        <v>2</v>
      </c>
      <c r="C1" s="462" t="s">
        <v>3</v>
      </c>
      <c r="D1" s="462" t="s">
        <v>4</v>
      </c>
      <c r="E1" s="427" t="s">
        <v>5</v>
      </c>
      <c r="F1" s="427" t="s">
        <v>6</v>
      </c>
      <c r="G1" s="427" t="s">
        <v>7</v>
      </c>
      <c r="H1" s="620" t="s">
        <v>8</v>
      </c>
      <c r="I1" s="621"/>
      <c r="J1" s="427" t="s">
        <v>9</v>
      </c>
      <c r="K1" s="427" t="s">
        <v>407</v>
      </c>
      <c r="L1" s="427" t="s">
        <v>10</v>
      </c>
      <c r="M1" s="427" t="s">
        <v>11</v>
      </c>
      <c r="N1" s="428" t="s">
        <v>12</v>
      </c>
      <c r="O1" s="428" t="s">
        <v>13</v>
      </c>
      <c r="P1" s="431" t="s">
        <v>14</v>
      </c>
      <c r="Q1" s="427" t="s">
        <v>15</v>
      </c>
      <c r="R1" s="447" t="s">
        <v>16</v>
      </c>
      <c r="S1" s="427"/>
      <c r="T1" s="427"/>
      <c r="U1" s="346" t="s">
        <v>407</v>
      </c>
      <c r="V1" s="463" t="s">
        <v>477</v>
      </c>
      <c r="W1" s="463" t="s">
        <v>409</v>
      </c>
      <c r="X1" s="437" t="s">
        <v>19</v>
      </c>
      <c r="AA1" s="384"/>
    </row>
    <row r="2" spans="1:27" s="331" customFormat="1" ht="24" customHeight="1" x14ac:dyDescent="0.25">
      <c r="A2" s="619" t="s">
        <v>470</v>
      </c>
      <c r="B2" s="619"/>
      <c r="C2" s="619"/>
      <c r="D2" s="619"/>
      <c r="E2" s="619"/>
      <c r="F2" s="619"/>
      <c r="G2" s="619"/>
      <c r="H2" s="619"/>
      <c r="I2" s="619"/>
      <c r="J2" s="619"/>
      <c r="K2" s="619"/>
      <c r="L2" s="619"/>
      <c r="M2" s="619"/>
      <c r="N2" s="619"/>
      <c r="O2" s="619"/>
      <c r="P2" s="619"/>
      <c r="Q2" s="619"/>
      <c r="R2" s="619"/>
      <c r="S2" s="619"/>
      <c r="T2" s="619"/>
      <c r="U2" s="619"/>
      <c r="V2" s="619"/>
      <c r="W2" s="619"/>
      <c r="X2" s="619"/>
      <c r="AA2" s="384"/>
    </row>
    <row r="3" spans="1:27" s="331" customFormat="1" ht="189.75" customHeight="1" x14ac:dyDescent="0.25">
      <c r="A3" s="549"/>
      <c r="B3" s="550"/>
      <c r="C3" s="13" t="s">
        <v>26</v>
      </c>
      <c r="D3" s="594" t="s">
        <v>27</v>
      </c>
      <c r="E3" s="117" t="s">
        <v>28</v>
      </c>
      <c r="F3" s="117" t="s">
        <v>29</v>
      </c>
      <c r="G3" s="443">
        <v>30</v>
      </c>
      <c r="H3" s="443">
        <v>30</v>
      </c>
      <c r="I3" s="443">
        <v>30</v>
      </c>
      <c r="J3" s="443">
        <f>+H3+I3</f>
        <v>60</v>
      </c>
      <c r="K3" s="443">
        <v>1</v>
      </c>
      <c r="L3" s="249" t="s">
        <v>30</v>
      </c>
      <c r="M3" s="249" t="s">
        <v>31</v>
      </c>
      <c r="N3" s="249" t="s">
        <v>32</v>
      </c>
      <c r="O3" s="237" t="s">
        <v>33</v>
      </c>
      <c r="P3" s="199">
        <v>32000000</v>
      </c>
      <c r="Q3" s="40">
        <v>0.56999999999999995</v>
      </c>
      <c r="R3" s="464" t="s">
        <v>103</v>
      </c>
      <c r="S3" s="40"/>
      <c r="T3" s="21">
        <v>0</v>
      </c>
      <c r="U3" s="345">
        <v>1</v>
      </c>
      <c r="V3" s="465">
        <v>1</v>
      </c>
      <c r="W3" s="328">
        <f>Q3*V3</f>
        <v>0.56999999999999995</v>
      </c>
      <c r="X3" s="476" t="s">
        <v>478</v>
      </c>
      <c r="AA3" s="384"/>
    </row>
    <row r="4" spans="1:27" s="331" customFormat="1" ht="108" customHeight="1" x14ac:dyDescent="0.2">
      <c r="A4" s="549"/>
      <c r="B4" s="550"/>
      <c r="C4" s="16" t="s">
        <v>35</v>
      </c>
      <c r="D4" s="594"/>
      <c r="E4" s="105" t="s">
        <v>36</v>
      </c>
      <c r="F4" s="105" t="s">
        <v>413</v>
      </c>
      <c r="G4" s="3" t="s">
        <v>38</v>
      </c>
      <c r="H4" s="3">
        <v>2</v>
      </c>
      <c r="I4" s="3">
        <v>2</v>
      </c>
      <c r="J4" s="3">
        <f>SUM(H4:I4)</f>
        <v>4</v>
      </c>
      <c r="K4" s="3">
        <v>2</v>
      </c>
      <c r="L4" s="103" t="s">
        <v>39</v>
      </c>
      <c r="M4" s="105" t="s">
        <v>40</v>
      </c>
      <c r="N4" s="105" t="s">
        <v>362</v>
      </c>
      <c r="O4" s="105" t="s">
        <v>41</v>
      </c>
      <c r="P4" s="195">
        <v>0</v>
      </c>
      <c r="Q4" s="14">
        <v>0.22</v>
      </c>
      <c r="R4" s="5" t="s">
        <v>42</v>
      </c>
      <c r="S4" s="3"/>
      <c r="T4" s="15">
        <v>0</v>
      </c>
      <c r="U4" s="355">
        <v>2</v>
      </c>
      <c r="V4" s="356">
        <v>1</v>
      </c>
      <c r="W4" s="328">
        <f t="shared" ref="W4:W17" si="0">Q4*V4</f>
        <v>0.22</v>
      </c>
      <c r="X4" s="492" t="s">
        <v>479</v>
      </c>
      <c r="AA4" s="384"/>
    </row>
    <row r="5" spans="1:27" s="331" customFormat="1" ht="152.25" customHeight="1" x14ac:dyDescent="0.25">
      <c r="A5" s="549"/>
      <c r="B5" s="550"/>
      <c r="C5" s="16" t="s">
        <v>43</v>
      </c>
      <c r="D5" s="594"/>
      <c r="E5" s="103" t="s">
        <v>44</v>
      </c>
      <c r="F5" s="103" t="s">
        <v>45</v>
      </c>
      <c r="G5" s="8">
        <v>3</v>
      </c>
      <c r="H5" s="8">
        <v>3</v>
      </c>
      <c r="I5" s="8">
        <v>3</v>
      </c>
      <c r="J5" s="8">
        <v>6</v>
      </c>
      <c r="K5" s="8">
        <v>3</v>
      </c>
      <c r="L5" s="103" t="s">
        <v>46</v>
      </c>
      <c r="M5" s="103" t="s">
        <v>47</v>
      </c>
      <c r="N5" s="103" t="s">
        <v>48</v>
      </c>
      <c r="O5" s="119" t="s">
        <v>49</v>
      </c>
      <c r="P5" s="195">
        <v>3000000</v>
      </c>
      <c r="Q5" s="14">
        <v>0.01</v>
      </c>
      <c r="R5" s="5" t="s">
        <v>50</v>
      </c>
      <c r="S5" s="17"/>
      <c r="T5" s="15">
        <v>0</v>
      </c>
      <c r="U5" s="355">
        <v>3</v>
      </c>
      <c r="V5" s="356">
        <v>1</v>
      </c>
      <c r="W5" s="328">
        <f t="shared" si="0"/>
        <v>0.01</v>
      </c>
      <c r="X5" s="472" t="s">
        <v>480</v>
      </c>
      <c r="AA5" s="384"/>
    </row>
    <row r="6" spans="1:27" s="331" customFormat="1" ht="86.25" customHeight="1" x14ac:dyDescent="0.25">
      <c r="A6" s="549"/>
      <c r="B6" s="550"/>
      <c r="C6" s="16" t="s">
        <v>51</v>
      </c>
      <c r="D6" s="594"/>
      <c r="E6" s="105" t="s">
        <v>52</v>
      </c>
      <c r="F6" s="103" t="s">
        <v>53</v>
      </c>
      <c r="G6" s="3"/>
      <c r="H6" s="3">
        <v>1</v>
      </c>
      <c r="I6" s="3">
        <v>1</v>
      </c>
      <c r="J6" s="3">
        <f>SUM(H6:I6)</f>
        <v>2</v>
      </c>
      <c r="K6" s="3">
        <v>4</v>
      </c>
      <c r="L6" s="103" t="s">
        <v>54</v>
      </c>
      <c r="M6" s="105" t="s">
        <v>55</v>
      </c>
      <c r="N6" s="358" t="s">
        <v>56</v>
      </c>
      <c r="O6" s="105" t="s">
        <v>57</v>
      </c>
      <c r="P6" s="195">
        <v>0</v>
      </c>
      <c r="Q6" s="14">
        <v>0.01</v>
      </c>
      <c r="R6" s="5" t="s">
        <v>58</v>
      </c>
      <c r="S6" s="14"/>
      <c r="T6" s="15">
        <v>0</v>
      </c>
      <c r="U6" s="355">
        <v>4</v>
      </c>
      <c r="V6" s="356">
        <v>1</v>
      </c>
      <c r="W6" s="328">
        <f t="shared" si="0"/>
        <v>0.01</v>
      </c>
      <c r="X6" s="359" t="s">
        <v>489</v>
      </c>
      <c r="AA6" s="384"/>
    </row>
    <row r="7" spans="1:27" s="331" customFormat="1" ht="85.5" customHeight="1" x14ac:dyDescent="0.25">
      <c r="A7" s="549"/>
      <c r="B7" s="550"/>
      <c r="C7" s="16" t="s">
        <v>59</v>
      </c>
      <c r="D7" s="594"/>
      <c r="E7" s="105" t="s">
        <v>60</v>
      </c>
      <c r="F7" s="105" t="s">
        <v>61</v>
      </c>
      <c r="G7" s="360">
        <v>3</v>
      </c>
      <c r="H7" s="8">
        <v>3</v>
      </c>
      <c r="I7" s="8">
        <v>3</v>
      </c>
      <c r="J7" s="8">
        <f>SUM(H7:I7)</f>
        <v>6</v>
      </c>
      <c r="K7" s="8">
        <v>5</v>
      </c>
      <c r="L7" s="105" t="s">
        <v>62</v>
      </c>
      <c r="M7" s="105" t="s">
        <v>63</v>
      </c>
      <c r="N7" s="105" t="s">
        <v>64</v>
      </c>
      <c r="O7" s="105" t="s">
        <v>363</v>
      </c>
      <c r="P7" s="195">
        <f>42000000-6000000-2000000-5000000</f>
        <v>29000000</v>
      </c>
      <c r="Q7" s="14">
        <v>0.05</v>
      </c>
      <c r="R7" s="5" t="s">
        <v>42</v>
      </c>
      <c r="S7" s="361"/>
      <c r="T7" s="15">
        <v>0</v>
      </c>
      <c r="U7" s="351">
        <v>5</v>
      </c>
      <c r="V7" s="356">
        <v>0.33</v>
      </c>
      <c r="W7" s="328">
        <f t="shared" si="0"/>
        <v>1.6500000000000001E-2</v>
      </c>
      <c r="X7" s="359" t="s">
        <v>490</v>
      </c>
      <c r="AA7" s="384"/>
    </row>
    <row r="8" spans="1:27" s="331" customFormat="1" ht="96" customHeight="1" x14ac:dyDescent="0.25">
      <c r="A8" s="549"/>
      <c r="B8" s="550"/>
      <c r="C8" s="16" t="s">
        <v>65</v>
      </c>
      <c r="D8" s="594"/>
      <c r="E8" s="105" t="s">
        <v>66</v>
      </c>
      <c r="F8" s="105" t="s">
        <v>67</v>
      </c>
      <c r="G8" s="8">
        <v>10</v>
      </c>
      <c r="H8" s="8">
        <v>5</v>
      </c>
      <c r="I8" s="8">
        <v>5</v>
      </c>
      <c r="J8" s="8">
        <f>SUM(H8:I8)</f>
        <v>10</v>
      </c>
      <c r="K8" s="8">
        <v>6</v>
      </c>
      <c r="L8" s="105" t="s">
        <v>68</v>
      </c>
      <c r="M8" s="105" t="s">
        <v>69</v>
      </c>
      <c r="N8" s="105" t="s">
        <v>70</v>
      </c>
      <c r="O8" s="105" t="s">
        <v>71</v>
      </c>
      <c r="P8" s="195">
        <v>15000000</v>
      </c>
      <c r="Q8" s="14">
        <v>0.01</v>
      </c>
      <c r="R8" s="5" t="s">
        <v>42</v>
      </c>
      <c r="S8" s="3"/>
      <c r="T8" s="15">
        <v>0</v>
      </c>
      <c r="U8" s="351">
        <v>6</v>
      </c>
      <c r="V8" s="356">
        <v>1</v>
      </c>
      <c r="W8" s="328">
        <f t="shared" si="0"/>
        <v>0.01</v>
      </c>
      <c r="X8" s="359" t="s">
        <v>491</v>
      </c>
      <c r="AA8" s="384"/>
    </row>
    <row r="9" spans="1:27" s="331" customFormat="1" ht="103.5" customHeight="1" x14ac:dyDescent="0.25">
      <c r="A9" s="549"/>
      <c r="B9" s="550"/>
      <c r="C9" s="16" t="s">
        <v>72</v>
      </c>
      <c r="D9" s="594"/>
      <c r="E9" s="103" t="s">
        <v>73</v>
      </c>
      <c r="F9" s="103" t="s">
        <v>74</v>
      </c>
      <c r="G9" s="8">
        <v>1</v>
      </c>
      <c r="H9" s="8">
        <v>1</v>
      </c>
      <c r="I9" s="8">
        <v>1</v>
      </c>
      <c r="J9" s="8">
        <v>2</v>
      </c>
      <c r="K9" s="8">
        <v>7</v>
      </c>
      <c r="L9" s="103" t="s">
        <v>75</v>
      </c>
      <c r="M9" s="105" t="s">
        <v>76</v>
      </c>
      <c r="N9" s="105" t="s">
        <v>77</v>
      </c>
      <c r="O9" s="105" t="s">
        <v>78</v>
      </c>
      <c r="P9" s="195">
        <v>0</v>
      </c>
      <c r="Q9" s="14">
        <v>0.02</v>
      </c>
      <c r="R9" s="5" t="s">
        <v>79</v>
      </c>
      <c r="S9" s="19"/>
      <c r="T9" s="15">
        <v>0</v>
      </c>
      <c r="U9" s="351">
        <v>7</v>
      </c>
      <c r="V9" s="356">
        <v>1</v>
      </c>
      <c r="W9" s="328">
        <f t="shared" si="0"/>
        <v>0.02</v>
      </c>
      <c r="X9" s="476" t="s">
        <v>478</v>
      </c>
      <c r="AA9" s="384"/>
    </row>
    <row r="10" spans="1:27" s="331" customFormat="1" ht="96" customHeight="1" x14ac:dyDescent="0.25">
      <c r="A10" s="549"/>
      <c r="B10" s="550"/>
      <c r="C10" s="35" t="s">
        <v>80</v>
      </c>
      <c r="D10" s="594"/>
      <c r="E10" s="105" t="s">
        <v>81</v>
      </c>
      <c r="F10" s="120" t="s">
        <v>82</v>
      </c>
      <c r="G10" s="8">
        <v>1</v>
      </c>
      <c r="H10" s="8">
        <v>1</v>
      </c>
      <c r="I10" s="8">
        <v>1</v>
      </c>
      <c r="J10" s="8">
        <v>2</v>
      </c>
      <c r="K10" s="8">
        <v>8</v>
      </c>
      <c r="L10" s="120" t="s">
        <v>83</v>
      </c>
      <c r="M10" s="120" t="s">
        <v>84</v>
      </c>
      <c r="N10" s="103" t="s">
        <v>85</v>
      </c>
      <c r="O10" s="103" t="s">
        <v>86</v>
      </c>
      <c r="P10" s="195">
        <v>6000000</v>
      </c>
      <c r="Q10" s="14">
        <v>0.02</v>
      </c>
      <c r="R10" s="5" t="s">
        <v>87</v>
      </c>
      <c r="S10" s="20"/>
      <c r="T10" s="15">
        <v>0</v>
      </c>
      <c r="U10" s="351">
        <v>8</v>
      </c>
      <c r="V10" s="356">
        <v>0</v>
      </c>
      <c r="W10" s="328">
        <f t="shared" si="0"/>
        <v>0</v>
      </c>
      <c r="X10" s="446" t="s">
        <v>493</v>
      </c>
      <c r="AA10" s="384"/>
    </row>
    <row r="11" spans="1:27" s="470" customFormat="1" ht="92.25" customHeight="1" x14ac:dyDescent="0.25">
      <c r="A11" s="549"/>
      <c r="B11" s="624"/>
      <c r="C11" s="16" t="s">
        <v>88</v>
      </c>
      <c r="D11" s="625"/>
      <c r="E11" s="385" t="s">
        <v>89</v>
      </c>
      <c r="F11" s="446" t="s">
        <v>469</v>
      </c>
      <c r="G11" s="452">
        <v>0</v>
      </c>
      <c r="H11" s="8">
        <v>1</v>
      </c>
      <c r="I11" s="8">
        <v>0</v>
      </c>
      <c r="J11" s="8">
        <v>1</v>
      </c>
      <c r="K11" s="449">
        <v>9</v>
      </c>
      <c r="L11" s="446" t="s">
        <v>91</v>
      </c>
      <c r="M11" s="446" t="s">
        <v>92</v>
      </c>
      <c r="N11" s="414" t="s">
        <v>93</v>
      </c>
      <c r="O11" s="105" t="s">
        <v>94</v>
      </c>
      <c r="P11" s="195">
        <v>0</v>
      </c>
      <c r="Q11" s="14">
        <v>0</v>
      </c>
      <c r="R11" s="5" t="s">
        <v>95</v>
      </c>
      <c r="S11" s="19"/>
      <c r="T11" s="15">
        <v>0</v>
      </c>
      <c r="U11" s="351">
        <v>9</v>
      </c>
      <c r="V11" s="356">
        <v>0.4</v>
      </c>
      <c r="W11" s="328">
        <f t="shared" si="0"/>
        <v>0</v>
      </c>
      <c r="X11" s="359" t="s">
        <v>492</v>
      </c>
      <c r="AA11" s="384"/>
    </row>
    <row r="12" spans="1:27" s="331" customFormat="1" ht="126" customHeight="1" x14ac:dyDescent="0.25">
      <c r="A12" s="549"/>
      <c r="B12" s="550"/>
      <c r="C12" s="189" t="s">
        <v>96</v>
      </c>
      <c r="D12" s="594"/>
      <c r="E12" s="103" t="s">
        <v>97</v>
      </c>
      <c r="F12" s="130" t="s">
        <v>98</v>
      </c>
      <c r="G12" s="8">
        <v>27</v>
      </c>
      <c r="H12" s="8">
        <v>27</v>
      </c>
      <c r="I12" s="8">
        <v>27</v>
      </c>
      <c r="J12" s="8">
        <f>+H12+I12</f>
        <v>54</v>
      </c>
      <c r="K12" s="8">
        <v>10</v>
      </c>
      <c r="L12" s="456" t="s">
        <v>99</v>
      </c>
      <c r="M12" s="456" t="s">
        <v>100</v>
      </c>
      <c r="N12" s="105" t="s">
        <v>101</v>
      </c>
      <c r="O12" s="105" t="s">
        <v>102</v>
      </c>
      <c r="P12" s="195">
        <v>0</v>
      </c>
      <c r="Q12" s="14">
        <v>0.02</v>
      </c>
      <c r="R12" s="5" t="s">
        <v>103</v>
      </c>
      <c r="S12" s="17"/>
      <c r="T12" s="15">
        <v>0</v>
      </c>
      <c r="U12" s="351">
        <v>10</v>
      </c>
      <c r="V12" s="356">
        <v>0.85</v>
      </c>
      <c r="W12" s="328">
        <f t="shared" si="0"/>
        <v>1.7000000000000001E-2</v>
      </c>
      <c r="X12" s="472" t="s">
        <v>481</v>
      </c>
      <c r="AA12" s="384"/>
    </row>
    <row r="13" spans="1:27" s="331" customFormat="1" ht="104.25" customHeight="1" thickBot="1" x14ac:dyDescent="0.3">
      <c r="A13" s="549"/>
      <c r="B13" s="624"/>
      <c r="C13" s="16" t="s">
        <v>104</v>
      </c>
      <c r="D13" s="625"/>
      <c r="E13" s="450" t="s">
        <v>105</v>
      </c>
      <c r="F13" s="446" t="s">
        <v>106</v>
      </c>
      <c r="G13" s="452" t="s">
        <v>38</v>
      </c>
      <c r="H13" s="8"/>
      <c r="I13" s="8"/>
      <c r="J13" s="8">
        <v>0</v>
      </c>
      <c r="K13" s="449">
        <v>11</v>
      </c>
      <c r="L13" s="446" t="s">
        <v>107</v>
      </c>
      <c r="M13" s="446" t="s">
        <v>108</v>
      </c>
      <c r="N13" s="453" t="s">
        <v>109</v>
      </c>
      <c r="O13" s="103" t="s">
        <v>110</v>
      </c>
      <c r="P13" s="362">
        <v>0</v>
      </c>
      <c r="Q13" s="14">
        <v>0</v>
      </c>
      <c r="R13" s="5" t="s">
        <v>111</v>
      </c>
      <c r="S13" s="3"/>
      <c r="T13" s="21">
        <v>0</v>
      </c>
      <c r="U13" s="351">
        <v>11</v>
      </c>
      <c r="V13" s="356">
        <v>0</v>
      </c>
      <c r="W13" s="328">
        <f t="shared" si="0"/>
        <v>0</v>
      </c>
      <c r="X13" s="446" t="s">
        <v>476</v>
      </c>
      <c r="AA13" s="384"/>
    </row>
    <row r="14" spans="1:27" s="331" customFormat="1" ht="60" x14ac:dyDescent="0.25">
      <c r="A14" s="549"/>
      <c r="B14" s="550"/>
      <c r="C14" s="13" t="s">
        <v>112</v>
      </c>
      <c r="D14" s="594"/>
      <c r="E14" s="107" t="s">
        <v>113</v>
      </c>
      <c r="F14" s="130" t="s">
        <v>114</v>
      </c>
      <c r="G14" s="436">
        <v>1</v>
      </c>
      <c r="H14" s="596">
        <v>1</v>
      </c>
      <c r="I14" s="597"/>
      <c r="J14" s="436">
        <v>1</v>
      </c>
      <c r="K14" s="436">
        <v>12</v>
      </c>
      <c r="L14" s="456" t="s">
        <v>115</v>
      </c>
      <c r="M14" s="456" t="s">
        <v>364</v>
      </c>
      <c r="N14" s="107" t="s">
        <v>116</v>
      </c>
      <c r="O14" s="107" t="s">
        <v>117</v>
      </c>
      <c r="P14" s="196">
        <v>6000000</v>
      </c>
      <c r="Q14" s="23">
        <v>0.02</v>
      </c>
      <c r="R14" s="6" t="s">
        <v>111</v>
      </c>
      <c r="S14" s="4"/>
      <c r="T14" s="24">
        <v>0</v>
      </c>
      <c r="U14" s="364">
        <v>12</v>
      </c>
      <c r="V14" s="356">
        <v>0.95</v>
      </c>
      <c r="W14" s="328">
        <f t="shared" si="0"/>
        <v>1.9E-2</v>
      </c>
      <c r="X14" s="446" t="s">
        <v>521</v>
      </c>
      <c r="AA14" s="384"/>
    </row>
    <row r="15" spans="1:27" s="331" customFormat="1" ht="93" customHeight="1" x14ac:dyDescent="0.25">
      <c r="A15" s="549"/>
      <c r="B15" s="550"/>
      <c r="C15" s="16" t="s">
        <v>119</v>
      </c>
      <c r="D15" s="594"/>
      <c r="E15" s="105" t="s">
        <v>120</v>
      </c>
      <c r="F15" s="105" t="s">
        <v>121</v>
      </c>
      <c r="G15" s="8">
        <v>2</v>
      </c>
      <c r="H15" s="8">
        <v>2</v>
      </c>
      <c r="I15" s="8">
        <v>2</v>
      </c>
      <c r="J15" s="8">
        <f>SUM(H15:I15)</f>
        <v>4</v>
      </c>
      <c r="K15" s="8">
        <v>13</v>
      </c>
      <c r="L15" s="105" t="s">
        <v>122</v>
      </c>
      <c r="M15" s="105" t="s">
        <v>123</v>
      </c>
      <c r="N15" s="105" t="s">
        <v>124</v>
      </c>
      <c r="O15" s="105" t="s">
        <v>125</v>
      </c>
      <c r="P15" s="195">
        <v>0</v>
      </c>
      <c r="Q15" s="14">
        <v>0.02</v>
      </c>
      <c r="R15" s="471" t="s">
        <v>496</v>
      </c>
      <c r="S15" s="3"/>
      <c r="T15" s="15">
        <v>0</v>
      </c>
      <c r="U15" s="364">
        <v>13</v>
      </c>
      <c r="V15" s="356">
        <v>1</v>
      </c>
      <c r="W15" s="328">
        <f t="shared" si="0"/>
        <v>0.02</v>
      </c>
      <c r="X15" s="472" t="s">
        <v>514</v>
      </c>
      <c r="AA15" s="384"/>
    </row>
    <row r="16" spans="1:27" s="331" customFormat="1" ht="86.25" customHeight="1" x14ac:dyDescent="0.25">
      <c r="A16" s="549"/>
      <c r="B16" s="550"/>
      <c r="C16" s="16" t="s">
        <v>126</v>
      </c>
      <c r="D16" s="594"/>
      <c r="E16" s="105" t="s">
        <v>127</v>
      </c>
      <c r="F16" s="103" t="s">
        <v>128</v>
      </c>
      <c r="G16" s="436">
        <v>4</v>
      </c>
      <c r="H16" s="436">
        <v>1</v>
      </c>
      <c r="I16" s="436">
        <v>1</v>
      </c>
      <c r="J16" s="436">
        <v>2</v>
      </c>
      <c r="K16" s="436">
        <v>14</v>
      </c>
      <c r="L16" s="120" t="s">
        <v>129</v>
      </c>
      <c r="M16" s="107" t="s">
        <v>130</v>
      </c>
      <c r="N16" s="107" t="s">
        <v>131</v>
      </c>
      <c r="O16" s="120" t="s">
        <v>132</v>
      </c>
      <c r="P16" s="196">
        <v>0</v>
      </c>
      <c r="Q16" s="23">
        <v>0.01</v>
      </c>
      <c r="R16" s="6" t="s">
        <v>133</v>
      </c>
      <c r="S16" s="25">
        <v>1</v>
      </c>
      <c r="T16" s="24">
        <v>0</v>
      </c>
      <c r="U16" s="364">
        <v>14</v>
      </c>
      <c r="V16" s="356">
        <v>0.5</v>
      </c>
      <c r="W16" s="328">
        <v>0.01</v>
      </c>
      <c r="X16" s="472" t="s">
        <v>494</v>
      </c>
      <c r="AA16" s="384"/>
    </row>
    <row r="17" spans="1:27" s="331" customFormat="1" ht="118.5" customHeight="1" x14ac:dyDescent="0.25">
      <c r="A17" s="429"/>
      <c r="B17" s="430"/>
      <c r="C17" s="189" t="s">
        <v>134</v>
      </c>
      <c r="D17" s="594"/>
      <c r="E17" s="109" t="s">
        <v>135</v>
      </c>
      <c r="F17" s="439" t="s">
        <v>136</v>
      </c>
      <c r="G17" s="435">
        <v>0</v>
      </c>
      <c r="H17" s="598">
        <v>1</v>
      </c>
      <c r="I17" s="598"/>
      <c r="J17" s="435">
        <v>1</v>
      </c>
      <c r="K17" s="435">
        <v>15</v>
      </c>
      <c r="L17" s="113" t="s">
        <v>137</v>
      </c>
      <c r="M17" s="112" t="s">
        <v>138</v>
      </c>
      <c r="N17" s="112" t="s">
        <v>139</v>
      </c>
      <c r="O17" s="113" t="s">
        <v>140</v>
      </c>
      <c r="P17" s="197">
        <v>0</v>
      </c>
      <c r="Q17" s="26">
        <v>0.02</v>
      </c>
      <c r="R17" s="7" t="s">
        <v>497</v>
      </c>
      <c r="S17" s="27"/>
      <c r="T17" s="26"/>
      <c r="U17" s="364">
        <v>15</v>
      </c>
      <c r="V17" s="356">
        <v>0.83</v>
      </c>
      <c r="W17" s="328">
        <f t="shared" si="0"/>
        <v>1.66E-2</v>
      </c>
      <c r="X17" s="472" t="s">
        <v>482</v>
      </c>
      <c r="AA17" s="384"/>
    </row>
    <row r="18" spans="1:27" s="331" customFormat="1" ht="24" customHeight="1" x14ac:dyDescent="0.25">
      <c r="A18" s="457"/>
      <c r="B18" s="457"/>
      <c r="C18" s="457"/>
      <c r="D18" s="457"/>
      <c r="E18" s="372"/>
      <c r="F18" s="372"/>
      <c r="G18" s="372"/>
      <c r="H18" s="372"/>
      <c r="I18" s="372"/>
      <c r="J18" s="372"/>
      <c r="K18" s="314"/>
      <c r="L18" s="373"/>
      <c r="M18" s="374"/>
      <c r="N18" s="626" t="s">
        <v>373</v>
      </c>
      <c r="O18" s="627"/>
      <c r="P18" s="458">
        <f>SUM(P3:P17)</f>
        <v>91000000</v>
      </c>
      <c r="Q18" s="201">
        <f>SUM(Q3:Q17)</f>
        <v>1</v>
      </c>
      <c r="R18" s="202"/>
      <c r="S18" s="202"/>
      <c r="T18" s="202"/>
      <c r="U18" s="376"/>
      <c r="V18" s="459"/>
      <c r="W18" s="459">
        <f>SUM(W3:W17)</f>
        <v>0.93909999999999993</v>
      </c>
      <c r="X18" s="477"/>
      <c r="AA18" s="384"/>
    </row>
    <row r="19" spans="1:27" s="331" customFormat="1" ht="24" customHeight="1" x14ac:dyDescent="0.25">
      <c r="A19" s="619" t="s">
        <v>471</v>
      </c>
      <c r="B19" s="619"/>
      <c r="C19" s="619"/>
      <c r="D19" s="619"/>
      <c r="E19" s="619"/>
      <c r="F19" s="619"/>
      <c r="G19" s="619"/>
      <c r="H19" s="619"/>
      <c r="I19" s="619"/>
      <c r="J19" s="619"/>
      <c r="K19" s="619"/>
      <c r="L19" s="619"/>
      <c r="M19" s="619"/>
      <c r="N19" s="619"/>
      <c r="O19" s="619"/>
      <c r="P19" s="619"/>
      <c r="Q19" s="619"/>
      <c r="R19" s="619"/>
      <c r="S19" s="619"/>
      <c r="T19" s="619"/>
      <c r="U19" s="619"/>
      <c r="V19" s="619"/>
      <c r="W19" s="619"/>
      <c r="X19" s="619"/>
      <c r="AA19" s="384"/>
    </row>
    <row r="20" spans="1:27" s="18" customFormat="1" ht="46.5" customHeight="1" x14ac:dyDescent="0.25">
      <c r="A20" s="549"/>
      <c r="B20" s="550"/>
      <c r="C20" s="29" t="s">
        <v>142</v>
      </c>
      <c r="D20" s="616" t="s">
        <v>143</v>
      </c>
      <c r="E20" s="244" t="s">
        <v>144</v>
      </c>
      <c r="F20" s="244" t="s">
        <v>145</v>
      </c>
      <c r="G20" s="444" t="s">
        <v>38</v>
      </c>
      <c r="H20" s="444">
        <v>1</v>
      </c>
      <c r="I20" s="444">
        <v>1</v>
      </c>
      <c r="J20" s="444">
        <f>SUM(H20:I20)</f>
        <v>2</v>
      </c>
      <c r="K20" s="444">
        <v>16</v>
      </c>
      <c r="L20" s="244" t="s">
        <v>146</v>
      </c>
      <c r="M20" s="244" t="s">
        <v>147</v>
      </c>
      <c r="N20" s="244" t="s">
        <v>148</v>
      </c>
      <c r="O20" s="244" t="s">
        <v>149</v>
      </c>
      <c r="P20" s="246">
        <v>9000000</v>
      </c>
      <c r="Q20" s="445">
        <v>0.08</v>
      </c>
      <c r="R20" s="444" t="s">
        <v>118</v>
      </c>
      <c r="S20" s="444">
        <v>0</v>
      </c>
      <c r="T20" s="445">
        <v>0</v>
      </c>
      <c r="U20" s="460">
        <v>16</v>
      </c>
      <c r="V20" s="329">
        <v>1</v>
      </c>
      <c r="W20" s="328">
        <f>Q20*V20</f>
        <v>0.08</v>
      </c>
      <c r="X20" s="478" t="s">
        <v>498</v>
      </c>
      <c r="AA20" s="358"/>
    </row>
    <row r="21" spans="1:27" s="18" customFormat="1" ht="61.5" customHeight="1" x14ac:dyDescent="0.25">
      <c r="A21" s="549"/>
      <c r="B21" s="550"/>
      <c r="C21" s="438" t="s">
        <v>150</v>
      </c>
      <c r="D21" s="617"/>
      <c r="E21" s="105" t="s">
        <v>151</v>
      </c>
      <c r="F21" s="105" t="s">
        <v>152</v>
      </c>
      <c r="G21" s="435" t="s">
        <v>38</v>
      </c>
      <c r="H21" s="32">
        <v>10</v>
      </c>
      <c r="I21" s="32">
        <v>10</v>
      </c>
      <c r="J21" s="8">
        <f>SUM(H21:I21)</f>
        <v>20</v>
      </c>
      <c r="K21" s="8">
        <v>17</v>
      </c>
      <c r="L21" s="105" t="s">
        <v>153</v>
      </c>
      <c r="M21" s="105" t="s">
        <v>154</v>
      </c>
      <c r="N21" s="105" t="s">
        <v>155</v>
      </c>
      <c r="O21" s="105" t="s">
        <v>156</v>
      </c>
      <c r="P21" s="362">
        <v>4800000</v>
      </c>
      <c r="Q21" s="378">
        <v>0.09</v>
      </c>
      <c r="R21" s="8" t="s">
        <v>157</v>
      </c>
      <c r="S21" s="8"/>
      <c r="T21" s="379">
        <v>0</v>
      </c>
      <c r="U21" s="351">
        <v>17</v>
      </c>
      <c r="V21" s="311">
        <v>1</v>
      </c>
      <c r="W21" s="328">
        <f t="shared" ref="W21:W42" si="1">Q21*V21</f>
        <v>0.09</v>
      </c>
      <c r="X21" s="380" t="s">
        <v>430</v>
      </c>
      <c r="AA21" s="358"/>
    </row>
    <row r="22" spans="1:27" s="331" customFormat="1" ht="102.75" customHeight="1" x14ac:dyDescent="0.25">
      <c r="A22" s="549"/>
      <c r="B22" s="550"/>
      <c r="C22" s="16" t="s">
        <v>158</v>
      </c>
      <c r="D22" s="617"/>
      <c r="E22" s="112" t="s">
        <v>159</v>
      </c>
      <c r="F22" s="113" t="s">
        <v>160</v>
      </c>
      <c r="G22" s="432" t="s">
        <v>38</v>
      </c>
      <c r="H22" s="432">
        <v>2</v>
      </c>
      <c r="I22" s="432">
        <v>2</v>
      </c>
      <c r="J22" s="432">
        <f>SUM(H22:I22)</f>
        <v>4</v>
      </c>
      <c r="K22" s="432">
        <v>18</v>
      </c>
      <c r="L22" s="113" t="s">
        <v>161</v>
      </c>
      <c r="M22" s="112" t="s">
        <v>162</v>
      </c>
      <c r="N22" s="112" t="s">
        <v>163</v>
      </c>
      <c r="O22" s="112" t="s">
        <v>164</v>
      </c>
      <c r="P22" s="197">
        <v>0</v>
      </c>
      <c r="Q22" s="26">
        <v>0.06</v>
      </c>
      <c r="R22" s="432" t="s">
        <v>118</v>
      </c>
      <c r="S22" s="33">
        <v>266.66666666666663</v>
      </c>
      <c r="T22" s="26">
        <v>0</v>
      </c>
      <c r="U22" s="381">
        <v>18</v>
      </c>
      <c r="V22" s="382">
        <v>0.95</v>
      </c>
      <c r="W22" s="328">
        <f t="shared" si="1"/>
        <v>5.6999999999999995E-2</v>
      </c>
      <c r="X22" s="380" t="s">
        <v>499</v>
      </c>
      <c r="AA22" s="384"/>
    </row>
    <row r="23" spans="1:27" s="331" customFormat="1" ht="57" customHeight="1" x14ac:dyDescent="0.25">
      <c r="A23" s="549"/>
      <c r="B23" s="550"/>
      <c r="C23" s="16" t="s">
        <v>165</v>
      </c>
      <c r="D23" s="617"/>
      <c r="E23" s="103" t="s">
        <v>166</v>
      </c>
      <c r="F23" s="105" t="s">
        <v>365</v>
      </c>
      <c r="G23" s="8">
        <v>1</v>
      </c>
      <c r="H23" s="8">
        <v>1</v>
      </c>
      <c r="I23" s="8">
        <v>1</v>
      </c>
      <c r="J23" s="32">
        <v>2</v>
      </c>
      <c r="K23" s="32">
        <v>19</v>
      </c>
      <c r="L23" s="105" t="s">
        <v>167</v>
      </c>
      <c r="M23" s="103" t="s">
        <v>168</v>
      </c>
      <c r="N23" s="105" t="s">
        <v>169</v>
      </c>
      <c r="O23" s="105" t="s">
        <v>170</v>
      </c>
      <c r="P23" s="195">
        <v>5000000</v>
      </c>
      <c r="Q23" s="14">
        <v>0.08</v>
      </c>
      <c r="R23" s="3" t="s">
        <v>171</v>
      </c>
      <c r="S23" s="20">
        <v>1</v>
      </c>
      <c r="T23" s="15">
        <v>0</v>
      </c>
      <c r="U23" s="383">
        <v>19</v>
      </c>
      <c r="V23" s="382">
        <v>0</v>
      </c>
      <c r="W23" s="328">
        <f t="shared" si="1"/>
        <v>0</v>
      </c>
      <c r="X23" s="472" t="s">
        <v>516</v>
      </c>
      <c r="AA23" s="384"/>
    </row>
    <row r="24" spans="1:27" s="18" customFormat="1" ht="147.75" customHeight="1" x14ac:dyDescent="0.25">
      <c r="A24" s="549"/>
      <c r="B24" s="550"/>
      <c r="C24" s="438" t="s">
        <v>172</v>
      </c>
      <c r="D24" s="617"/>
      <c r="E24" s="105" t="s">
        <v>173</v>
      </c>
      <c r="F24" s="105" t="s">
        <v>174</v>
      </c>
      <c r="G24" s="8">
        <v>1</v>
      </c>
      <c r="H24" s="580">
        <v>1</v>
      </c>
      <c r="I24" s="581"/>
      <c r="J24" s="8">
        <v>1</v>
      </c>
      <c r="K24" s="8">
        <v>20</v>
      </c>
      <c r="L24" s="105" t="s">
        <v>175</v>
      </c>
      <c r="M24" s="105" t="s">
        <v>176</v>
      </c>
      <c r="N24" s="105" t="s">
        <v>177</v>
      </c>
      <c r="O24" s="105" t="s">
        <v>178</v>
      </c>
      <c r="P24" s="362">
        <v>0</v>
      </c>
      <c r="Q24" s="378">
        <v>0.06</v>
      </c>
      <c r="R24" s="8" t="s">
        <v>433</v>
      </c>
      <c r="S24" s="8"/>
      <c r="T24" s="379">
        <v>0</v>
      </c>
      <c r="U24" s="351">
        <v>20</v>
      </c>
      <c r="V24" s="311">
        <v>0.85</v>
      </c>
      <c r="W24" s="328">
        <f t="shared" si="1"/>
        <v>5.0999999999999997E-2</v>
      </c>
      <c r="X24" s="380" t="s">
        <v>515</v>
      </c>
      <c r="AA24" s="358"/>
    </row>
    <row r="25" spans="1:27" s="331" customFormat="1" ht="126" customHeight="1" x14ac:dyDescent="0.25">
      <c r="A25" s="549"/>
      <c r="B25" s="550"/>
      <c r="C25" s="16" t="s">
        <v>179</v>
      </c>
      <c r="D25" s="617"/>
      <c r="E25" s="112" t="s">
        <v>180</v>
      </c>
      <c r="F25" s="113" t="s">
        <v>181</v>
      </c>
      <c r="G25" s="432" t="s">
        <v>38</v>
      </c>
      <c r="H25" s="582">
        <v>1</v>
      </c>
      <c r="I25" s="582"/>
      <c r="J25" s="432">
        <f>SUM(H25:I25)</f>
        <v>1</v>
      </c>
      <c r="K25" s="432">
        <v>21</v>
      </c>
      <c r="L25" s="112" t="s">
        <v>182</v>
      </c>
      <c r="M25" s="112" t="s">
        <v>183</v>
      </c>
      <c r="N25" s="112" t="s">
        <v>184</v>
      </c>
      <c r="O25" s="112" t="s">
        <v>185</v>
      </c>
      <c r="P25" s="197">
        <v>20000000</v>
      </c>
      <c r="Q25" s="26">
        <v>0.06</v>
      </c>
      <c r="R25" s="432" t="s">
        <v>118</v>
      </c>
      <c r="S25" s="432">
        <v>100</v>
      </c>
      <c r="T25" s="26">
        <v>0</v>
      </c>
      <c r="U25" s="381">
        <v>21</v>
      </c>
      <c r="V25" s="382">
        <v>0.9</v>
      </c>
      <c r="W25" s="328">
        <f t="shared" si="1"/>
        <v>5.3999999999999999E-2</v>
      </c>
      <c r="X25" s="380" t="s">
        <v>500</v>
      </c>
      <c r="AA25" s="384"/>
    </row>
    <row r="26" spans="1:27" s="331" customFormat="1" ht="57" customHeight="1" x14ac:dyDescent="0.25">
      <c r="A26" s="549"/>
      <c r="B26" s="550"/>
      <c r="C26" s="16" t="s">
        <v>186</v>
      </c>
      <c r="D26" s="617"/>
      <c r="E26" s="113" t="s">
        <v>187</v>
      </c>
      <c r="F26" s="112" t="s">
        <v>188</v>
      </c>
      <c r="G26" s="432">
        <v>1</v>
      </c>
      <c r="H26" s="432">
        <v>1</v>
      </c>
      <c r="I26" s="432">
        <v>1</v>
      </c>
      <c r="J26" s="432">
        <v>2</v>
      </c>
      <c r="K26" s="432">
        <v>22</v>
      </c>
      <c r="L26" s="112" t="s">
        <v>189</v>
      </c>
      <c r="M26" s="112" t="s">
        <v>190</v>
      </c>
      <c r="N26" s="112" t="s">
        <v>191</v>
      </c>
      <c r="O26" s="112" t="s">
        <v>192</v>
      </c>
      <c r="P26" s="197">
        <v>0</v>
      </c>
      <c r="Q26" s="26">
        <v>0.06</v>
      </c>
      <c r="R26" s="432" t="s">
        <v>118</v>
      </c>
      <c r="S26" s="432">
        <v>75</v>
      </c>
      <c r="T26" s="26">
        <v>0</v>
      </c>
      <c r="U26" s="381">
        <v>22</v>
      </c>
      <c r="V26" s="382">
        <v>1</v>
      </c>
      <c r="W26" s="328">
        <f t="shared" si="1"/>
        <v>0.06</v>
      </c>
      <c r="X26" s="446" t="s">
        <v>501</v>
      </c>
      <c r="AA26" s="384"/>
    </row>
    <row r="27" spans="1:27" s="331" customFormat="1" ht="69.75" customHeight="1" x14ac:dyDescent="0.25">
      <c r="A27" s="549"/>
      <c r="B27" s="550"/>
      <c r="C27" s="16" t="s">
        <v>193</v>
      </c>
      <c r="D27" s="617"/>
      <c r="E27" s="113" t="s">
        <v>194</v>
      </c>
      <c r="F27" s="113" t="s">
        <v>195</v>
      </c>
      <c r="G27" s="432" t="s">
        <v>38</v>
      </c>
      <c r="H27" s="583">
        <v>1</v>
      </c>
      <c r="I27" s="584"/>
      <c r="J27" s="432">
        <f>SUM(H27:I27)</f>
        <v>1</v>
      </c>
      <c r="K27" s="432">
        <v>23</v>
      </c>
      <c r="L27" s="112" t="s">
        <v>196</v>
      </c>
      <c r="M27" s="112" t="s">
        <v>197</v>
      </c>
      <c r="N27" s="112" t="s">
        <v>198</v>
      </c>
      <c r="O27" s="112" t="s">
        <v>199</v>
      </c>
      <c r="P27" s="197">
        <v>0</v>
      </c>
      <c r="Q27" s="26">
        <v>0.08</v>
      </c>
      <c r="R27" s="432" t="s">
        <v>200</v>
      </c>
      <c r="S27" s="432"/>
      <c r="T27" s="26">
        <v>0</v>
      </c>
      <c r="U27" s="381">
        <v>23</v>
      </c>
      <c r="V27" s="382">
        <v>1</v>
      </c>
      <c r="W27" s="328">
        <f t="shared" si="1"/>
        <v>0.08</v>
      </c>
      <c r="X27" s="446" t="s">
        <v>502</v>
      </c>
      <c r="AA27" s="384"/>
    </row>
    <row r="28" spans="1:27" s="331" customFormat="1" ht="78" customHeight="1" x14ac:dyDescent="0.25">
      <c r="A28" s="549"/>
      <c r="B28" s="550"/>
      <c r="C28" s="16" t="s">
        <v>201</v>
      </c>
      <c r="D28" s="617"/>
      <c r="E28" s="112" t="s">
        <v>202</v>
      </c>
      <c r="F28" s="112" t="s">
        <v>203</v>
      </c>
      <c r="G28" s="435">
        <v>1</v>
      </c>
      <c r="H28" s="435">
        <v>1</v>
      </c>
      <c r="I28" s="435">
        <v>1</v>
      </c>
      <c r="J28" s="435">
        <f>SUM(H28:I28)</f>
        <v>2</v>
      </c>
      <c r="K28" s="435">
        <v>24</v>
      </c>
      <c r="L28" s="112" t="s">
        <v>204</v>
      </c>
      <c r="M28" s="112" t="s">
        <v>205</v>
      </c>
      <c r="N28" s="112" t="s">
        <v>206</v>
      </c>
      <c r="O28" s="112" t="s">
        <v>207</v>
      </c>
      <c r="P28" s="197">
        <v>41234206</v>
      </c>
      <c r="Q28" s="26">
        <v>0.03</v>
      </c>
      <c r="R28" s="432" t="s">
        <v>208</v>
      </c>
      <c r="S28" s="432">
        <v>800</v>
      </c>
      <c r="T28" s="26">
        <v>0</v>
      </c>
      <c r="U28" s="377">
        <v>24</v>
      </c>
      <c r="V28" s="382">
        <v>1</v>
      </c>
      <c r="W28" s="328">
        <f t="shared" si="1"/>
        <v>0.03</v>
      </c>
      <c r="X28" s="479" t="s">
        <v>503</v>
      </c>
      <c r="AA28" s="384"/>
    </row>
    <row r="29" spans="1:27" s="331" customFormat="1" ht="100.5" customHeight="1" x14ac:dyDescent="0.25">
      <c r="A29" s="549"/>
      <c r="B29" s="550"/>
      <c r="C29" s="16" t="s">
        <v>209</v>
      </c>
      <c r="D29" s="617"/>
      <c r="E29" s="112" t="s">
        <v>210</v>
      </c>
      <c r="F29" s="112" t="s">
        <v>211</v>
      </c>
      <c r="G29" s="432">
        <v>1</v>
      </c>
      <c r="H29" s="432">
        <v>1</v>
      </c>
      <c r="I29" s="432">
        <v>1</v>
      </c>
      <c r="J29" s="432">
        <f>SUM(H29:I29)</f>
        <v>2</v>
      </c>
      <c r="K29" s="432">
        <v>25</v>
      </c>
      <c r="L29" s="112" t="s">
        <v>212</v>
      </c>
      <c r="M29" s="112" t="s">
        <v>213</v>
      </c>
      <c r="N29" s="112" t="s">
        <v>214</v>
      </c>
      <c r="O29" s="112" t="s">
        <v>215</v>
      </c>
      <c r="P29" s="197">
        <v>18531224</v>
      </c>
      <c r="Q29" s="26">
        <v>0.03</v>
      </c>
      <c r="R29" s="432" t="s">
        <v>118</v>
      </c>
      <c r="S29" s="432"/>
      <c r="T29" s="26">
        <v>0</v>
      </c>
      <c r="U29" s="381">
        <v>25</v>
      </c>
      <c r="V29" s="382">
        <v>1</v>
      </c>
      <c r="W29" s="328">
        <f t="shared" si="1"/>
        <v>0.03</v>
      </c>
      <c r="X29" s="446" t="s">
        <v>504</v>
      </c>
      <c r="AA29" s="384"/>
    </row>
    <row r="30" spans="1:27" s="331" customFormat="1" ht="77.25" customHeight="1" x14ac:dyDescent="0.25">
      <c r="A30" s="549"/>
      <c r="B30" s="550"/>
      <c r="C30" s="16" t="s">
        <v>216</v>
      </c>
      <c r="D30" s="617"/>
      <c r="E30" s="113" t="s">
        <v>217</v>
      </c>
      <c r="F30" s="113" t="s">
        <v>218</v>
      </c>
      <c r="G30" s="432">
        <v>1</v>
      </c>
      <c r="H30" s="432">
        <v>1</v>
      </c>
      <c r="I30" s="432">
        <v>1</v>
      </c>
      <c r="J30" s="432">
        <f>SUM(H30:I30)</f>
        <v>2</v>
      </c>
      <c r="K30" s="432">
        <v>26</v>
      </c>
      <c r="L30" s="112" t="s">
        <v>219</v>
      </c>
      <c r="M30" s="112" t="s">
        <v>220</v>
      </c>
      <c r="N30" s="112" t="s">
        <v>221</v>
      </c>
      <c r="O30" s="112" t="s">
        <v>366</v>
      </c>
      <c r="P30" s="197">
        <v>5000000</v>
      </c>
      <c r="Q30" s="26">
        <v>0.03</v>
      </c>
      <c r="R30" s="432" t="s">
        <v>118</v>
      </c>
      <c r="S30" s="432">
        <v>300</v>
      </c>
      <c r="T30" s="26">
        <v>0</v>
      </c>
      <c r="U30" s="381">
        <v>26</v>
      </c>
      <c r="V30" s="382">
        <v>1</v>
      </c>
      <c r="W30" s="328">
        <f t="shared" si="1"/>
        <v>0.03</v>
      </c>
      <c r="X30" s="446" t="s">
        <v>505</v>
      </c>
      <c r="AA30" s="384"/>
    </row>
    <row r="31" spans="1:27" s="331" customFormat="1" ht="72" customHeight="1" x14ac:dyDescent="0.25">
      <c r="A31" s="549"/>
      <c r="B31" s="550"/>
      <c r="C31" s="16" t="s">
        <v>222</v>
      </c>
      <c r="D31" s="617"/>
      <c r="E31" s="103" t="s">
        <v>223</v>
      </c>
      <c r="F31" s="103" t="s">
        <v>224</v>
      </c>
      <c r="G31" s="3">
        <v>1</v>
      </c>
      <c r="H31" s="8">
        <v>1</v>
      </c>
      <c r="I31" s="8">
        <v>1</v>
      </c>
      <c r="J31" s="32">
        <v>2</v>
      </c>
      <c r="K31" s="32">
        <v>27</v>
      </c>
      <c r="L31" s="103" t="s">
        <v>225</v>
      </c>
      <c r="M31" s="103" t="s">
        <v>226</v>
      </c>
      <c r="N31" s="384" t="s">
        <v>227</v>
      </c>
      <c r="O31" s="112" t="s">
        <v>228</v>
      </c>
      <c r="P31" s="386">
        <v>0</v>
      </c>
      <c r="Q31" s="14">
        <v>0.02</v>
      </c>
      <c r="R31" s="3" t="s">
        <v>441</v>
      </c>
      <c r="S31" s="3"/>
      <c r="T31" s="15">
        <v>0</v>
      </c>
      <c r="U31" s="383">
        <v>27</v>
      </c>
      <c r="V31" s="382">
        <v>1</v>
      </c>
      <c r="W31" s="328">
        <f t="shared" si="1"/>
        <v>0.02</v>
      </c>
      <c r="X31" s="359" t="s">
        <v>517</v>
      </c>
      <c r="AA31" s="384"/>
    </row>
    <row r="32" spans="1:27" s="331" customFormat="1" ht="79.5" customHeight="1" x14ac:dyDescent="0.25">
      <c r="A32" s="549"/>
      <c r="B32" s="550"/>
      <c r="C32" s="16" t="s">
        <v>229</v>
      </c>
      <c r="D32" s="617"/>
      <c r="E32" s="113" t="s">
        <v>230</v>
      </c>
      <c r="F32" s="113" t="s">
        <v>231</v>
      </c>
      <c r="G32" s="432">
        <v>1</v>
      </c>
      <c r="H32" s="582">
        <v>1</v>
      </c>
      <c r="I32" s="582"/>
      <c r="J32" s="432">
        <v>1</v>
      </c>
      <c r="K32" s="432">
        <v>28</v>
      </c>
      <c r="L32" s="113" t="s">
        <v>232</v>
      </c>
      <c r="M32" s="113" t="s">
        <v>233</v>
      </c>
      <c r="N32" s="113" t="s">
        <v>234</v>
      </c>
      <c r="O32" s="113" t="s">
        <v>235</v>
      </c>
      <c r="P32" s="197">
        <f>2800000*3</f>
        <v>8400000</v>
      </c>
      <c r="Q32" s="26">
        <v>0.02</v>
      </c>
      <c r="R32" s="435" t="s">
        <v>118</v>
      </c>
      <c r="S32" s="432"/>
      <c r="T32" s="26">
        <v>0</v>
      </c>
      <c r="U32" s="381">
        <v>28</v>
      </c>
      <c r="V32" s="382">
        <v>1</v>
      </c>
      <c r="W32" s="328">
        <f t="shared" si="1"/>
        <v>0.02</v>
      </c>
      <c r="X32" s="112" t="s">
        <v>506</v>
      </c>
      <c r="AA32" s="384"/>
    </row>
    <row r="33" spans="1:33" s="331" customFormat="1" ht="79.5" customHeight="1" x14ac:dyDescent="0.25">
      <c r="A33" s="549"/>
      <c r="B33" s="550"/>
      <c r="C33" s="16" t="s">
        <v>236</v>
      </c>
      <c r="D33" s="617"/>
      <c r="E33" s="113" t="s">
        <v>237</v>
      </c>
      <c r="F33" s="112" t="s">
        <v>238</v>
      </c>
      <c r="G33" s="435">
        <v>1</v>
      </c>
      <c r="H33" s="435">
        <v>1</v>
      </c>
      <c r="I33" s="435">
        <v>1</v>
      </c>
      <c r="J33" s="435">
        <v>2</v>
      </c>
      <c r="K33" s="435">
        <v>29</v>
      </c>
      <c r="L33" s="387" t="s">
        <v>239</v>
      </c>
      <c r="M33" s="387" t="s">
        <v>240</v>
      </c>
      <c r="N33" s="112" t="s">
        <v>241</v>
      </c>
      <c r="O33" s="112" t="s">
        <v>242</v>
      </c>
      <c r="P33" s="198">
        <v>0</v>
      </c>
      <c r="Q33" s="30">
        <v>0.02</v>
      </c>
      <c r="R33" s="435" t="s">
        <v>118</v>
      </c>
      <c r="S33" s="432"/>
      <c r="T33" s="432"/>
      <c r="U33" s="377">
        <v>29</v>
      </c>
      <c r="V33" s="382">
        <v>1</v>
      </c>
      <c r="W33" s="328">
        <f t="shared" si="1"/>
        <v>0.02</v>
      </c>
      <c r="X33" s="112" t="s">
        <v>507</v>
      </c>
      <c r="AA33" s="384"/>
    </row>
    <row r="34" spans="1:33" s="331" customFormat="1" ht="79.5" customHeight="1" x14ac:dyDescent="0.25">
      <c r="A34" s="549"/>
      <c r="B34" s="550"/>
      <c r="C34" s="16" t="s">
        <v>243</v>
      </c>
      <c r="D34" s="617"/>
      <c r="E34" s="113" t="s">
        <v>244</v>
      </c>
      <c r="F34" s="113" t="s">
        <v>245</v>
      </c>
      <c r="G34" s="432">
        <v>1</v>
      </c>
      <c r="H34" s="582" t="s">
        <v>246</v>
      </c>
      <c r="I34" s="582"/>
      <c r="J34" s="432">
        <v>200</v>
      </c>
      <c r="K34" s="432">
        <v>30</v>
      </c>
      <c r="L34" s="113" t="s">
        <v>247</v>
      </c>
      <c r="M34" s="113" t="s">
        <v>248</v>
      </c>
      <c r="N34" s="113" t="s">
        <v>249</v>
      </c>
      <c r="O34" s="113" t="s">
        <v>250</v>
      </c>
      <c r="P34" s="197">
        <v>2000000</v>
      </c>
      <c r="Q34" s="30">
        <v>0.02</v>
      </c>
      <c r="R34" s="435" t="s">
        <v>118</v>
      </c>
      <c r="S34" s="432"/>
      <c r="T34" s="432"/>
      <c r="U34" s="381">
        <v>30</v>
      </c>
      <c r="V34" s="382">
        <v>1</v>
      </c>
      <c r="W34" s="328">
        <f t="shared" si="1"/>
        <v>0.02</v>
      </c>
      <c r="X34" s="112" t="s">
        <v>508</v>
      </c>
      <c r="AA34" s="384"/>
    </row>
    <row r="35" spans="1:33" s="331" customFormat="1" ht="79.5" customHeight="1" x14ac:dyDescent="0.25">
      <c r="A35" s="549"/>
      <c r="B35" s="550"/>
      <c r="C35" s="16" t="s">
        <v>251</v>
      </c>
      <c r="D35" s="617"/>
      <c r="E35" s="113" t="s">
        <v>252</v>
      </c>
      <c r="F35" s="113" t="s">
        <v>253</v>
      </c>
      <c r="G35" s="432">
        <v>1</v>
      </c>
      <c r="H35" s="432">
        <v>1</v>
      </c>
      <c r="I35" s="432">
        <v>1</v>
      </c>
      <c r="J35" s="432">
        <v>2</v>
      </c>
      <c r="K35" s="432">
        <v>31</v>
      </c>
      <c r="L35" s="113" t="s">
        <v>254</v>
      </c>
      <c r="M35" s="113" t="s">
        <v>255</v>
      </c>
      <c r="N35" s="113" t="s">
        <v>256</v>
      </c>
      <c r="O35" s="113" t="s">
        <v>257</v>
      </c>
      <c r="P35" s="197">
        <v>0</v>
      </c>
      <c r="Q35" s="30">
        <v>0.02</v>
      </c>
      <c r="R35" s="435" t="s">
        <v>118</v>
      </c>
      <c r="S35" s="432"/>
      <c r="T35" s="432"/>
      <c r="U35" s="381">
        <v>31</v>
      </c>
      <c r="V35" s="382">
        <v>1</v>
      </c>
      <c r="W35" s="328">
        <f t="shared" si="1"/>
        <v>0.02</v>
      </c>
      <c r="X35" s="112" t="s">
        <v>509</v>
      </c>
      <c r="AA35" s="384"/>
    </row>
    <row r="36" spans="1:33" s="331" customFormat="1" ht="79.5" customHeight="1" x14ac:dyDescent="0.25">
      <c r="A36" s="549"/>
      <c r="B36" s="550"/>
      <c r="C36" s="35" t="s">
        <v>258</v>
      </c>
      <c r="D36" s="617"/>
      <c r="E36" s="113" t="s">
        <v>259</v>
      </c>
      <c r="F36" s="113" t="s">
        <v>260</v>
      </c>
      <c r="G36" s="432">
        <v>12</v>
      </c>
      <c r="H36" s="432">
        <v>12</v>
      </c>
      <c r="I36" s="432">
        <v>12</v>
      </c>
      <c r="J36" s="432">
        <v>24</v>
      </c>
      <c r="K36" s="330">
        <v>32</v>
      </c>
      <c r="L36" s="105" t="s">
        <v>261</v>
      </c>
      <c r="M36" s="105" t="s">
        <v>262</v>
      </c>
      <c r="N36" s="103" t="s">
        <v>263</v>
      </c>
      <c r="O36" s="118" t="s">
        <v>264</v>
      </c>
      <c r="P36" s="197">
        <v>0</v>
      </c>
      <c r="Q36" s="26">
        <v>0.02</v>
      </c>
      <c r="R36" s="435" t="s">
        <v>118</v>
      </c>
      <c r="S36" s="432"/>
      <c r="T36" s="432"/>
      <c r="U36" s="389">
        <v>32</v>
      </c>
      <c r="V36" s="382">
        <v>1</v>
      </c>
      <c r="W36" s="328">
        <f t="shared" si="1"/>
        <v>0.02</v>
      </c>
      <c r="X36" s="112" t="s">
        <v>510</v>
      </c>
      <c r="AA36" s="384"/>
    </row>
    <row r="37" spans="1:33" s="331" customFormat="1" ht="79.5" customHeight="1" x14ac:dyDescent="0.25">
      <c r="A37" s="549"/>
      <c r="B37" s="550"/>
      <c r="C37" s="35" t="s">
        <v>265</v>
      </c>
      <c r="D37" s="617"/>
      <c r="E37" s="113" t="s">
        <v>266</v>
      </c>
      <c r="F37" s="113" t="s">
        <v>267</v>
      </c>
      <c r="G37" s="432">
        <v>4</v>
      </c>
      <c r="H37" s="432">
        <v>4</v>
      </c>
      <c r="I37" s="432">
        <v>4</v>
      </c>
      <c r="J37" s="432">
        <v>8</v>
      </c>
      <c r="K37" s="330">
        <v>33</v>
      </c>
      <c r="L37" s="105" t="s">
        <v>268</v>
      </c>
      <c r="M37" s="105" t="s">
        <v>269</v>
      </c>
      <c r="N37" s="103" t="s">
        <v>270</v>
      </c>
      <c r="O37" s="118" t="s">
        <v>271</v>
      </c>
      <c r="P37" s="197">
        <v>0</v>
      </c>
      <c r="Q37" s="26">
        <v>0.02</v>
      </c>
      <c r="R37" s="435" t="s">
        <v>118</v>
      </c>
      <c r="S37" s="432"/>
      <c r="T37" s="432"/>
      <c r="U37" s="389">
        <v>33</v>
      </c>
      <c r="V37" s="382">
        <v>1</v>
      </c>
      <c r="W37" s="328">
        <f t="shared" si="1"/>
        <v>0.02</v>
      </c>
      <c r="X37" s="359" t="s">
        <v>511</v>
      </c>
      <c r="AA37" s="384"/>
    </row>
    <row r="38" spans="1:33" s="331" customFormat="1" ht="79.5" customHeight="1" x14ac:dyDescent="0.25">
      <c r="A38" s="549"/>
      <c r="B38" s="550"/>
      <c r="C38" s="35" t="s">
        <v>272</v>
      </c>
      <c r="D38" s="617"/>
      <c r="E38" s="113" t="s">
        <v>273</v>
      </c>
      <c r="F38" s="113" t="s">
        <v>274</v>
      </c>
      <c r="G38" s="432">
        <v>1</v>
      </c>
      <c r="H38" s="432">
        <v>2</v>
      </c>
      <c r="I38" s="432">
        <v>2</v>
      </c>
      <c r="J38" s="432">
        <v>4</v>
      </c>
      <c r="K38" s="330">
        <v>34</v>
      </c>
      <c r="L38" s="105" t="s">
        <v>268</v>
      </c>
      <c r="M38" s="105" t="s">
        <v>275</v>
      </c>
      <c r="N38" s="103" t="s">
        <v>276</v>
      </c>
      <c r="O38" s="118" t="s">
        <v>277</v>
      </c>
      <c r="P38" s="197">
        <v>0</v>
      </c>
      <c r="Q38" s="26">
        <v>0.02</v>
      </c>
      <c r="R38" s="435" t="s">
        <v>118</v>
      </c>
      <c r="S38" s="432"/>
      <c r="T38" s="432"/>
      <c r="U38" s="389">
        <v>34</v>
      </c>
      <c r="V38" s="382">
        <v>1</v>
      </c>
      <c r="W38" s="328">
        <f t="shared" si="1"/>
        <v>0.02</v>
      </c>
      <c r="X38" s="359" t="s">
        <v>512</v>
      </c>
      <c r="AA38" s="384"/>
    </row>
    <row r="39" spans="1:33" s="331" customFormat="1" ht="79.5" customHeight="1" x14ac:dyDescent="0.25">
      <c r="A39" s="549"/>
      <c r="B39" s="550"/>
      <c r="C39" s="35" t="s">
        <v>278</v>
      </c>
      <c r="D39" s="617"/>
      <c r="E39" s="113" t="s">
        <v>279</v>
      </c>
      <c r="F39" s="113" t="s">
        <v>280</v>
      </c>
      <c r="G39" s="432">
        <v>1</v>
      </c>
      <c r="H39" s="432">
        <v>12</v>
      </c>
      <c r="I39" s="432">
        <v>12</v>
      </c>
      <c r="J39" s="432">
        <v>24</v>
      </c>
      <c r="K39" s="330">
        <v>35</v>
      </c>
      <c r="L39" s="105" t="s">
        <v>268</v>
      </c>
      <c r="M39" s="105" t="s">
        <v>281</v>
      </c>
      <c r="N39" s="120" t="s">
        <v>282</v>
      </c>
      <c r="O39" s="390" t="s">
        <v>277</v>
      </c>
      <c r="P39" s="197">
        <v>0</v>
      </c>
      <c r="Q39" s="26">
        <v>0.02</v>
      </c>
      <c r="R39" s="435" t="s">
        <v>118</v>
      </c>
      <c r="S39" s="432"/>
      <c r="T39" s="432"/>
      <c r="U39" s="389">
        <v>35</v>
      </c>
      <c r="V39" s="382">
        <v>1</v>
      </c>
      <c r="W39" s="328">
        <f t="shared" si="1"/>
        <v>0.02</v>
      </c>
      <c r="X39" s="479" t="s">
        <v>513</v>
      </c>
      <c r="AA39" s="384"/>
    </row>
    <row r="40" spans="1:33" s="331" customFormat="1" ht="150.75" customHeight="1" x14ac:dyDescent="0.2">
      <c r="A40" s="549"/>
      <c r="B40" s="550"/>
      <c r="C40" s="35" t="s">
        <v>283</v>
      </c>
      <c r="D40" s="617"/>
      <c r="E40" s="521" t="s">
        <v>284</v>
      </c>
      <c r="F40" s="455" t="s">
        <v>285</v>
      </c>
      <c r="G40" s="433">
        <v>0</v>
      </c>
      <c r="H40" s="585">
        <v>1</v>
      </c>
      <c r="I40" s="585"/>
      <c r="J40" s="433">
        <v>1</v>
      </c>
      <c r="K40" s="475">
        <v>36</v>
      </c>
      <c r="L40" s="392" t="s">
        <v>286</v>
      </c>
      <c r="M40" s="191" t="s">
        <v>287</v>
      </c>
      <c r="N40" s="113" t="s">
        <v>288</v>
      </c>
      <c r="O40" s="393" t="s">
        <v>289</v>
      </c>
      <c r="P40" s="197">
        <v>0</v>
      </c>
      <c r="Q40" s="394">
        <v>0.05</v>
      </c>
      <c r="R40" s="435" t="s">
        <v>157</v>
      </c>
      <c r="S40" s="432"/>
      <c r="T40" s="432"/>
      <c r="U40" s="389">
        <v>36</v>
      </c>
      <c r="V40" s="382">
        <v>0.8</v>
      </c>
      <c r="W40" s="328">
        <f t="shared" si="1"/>
        <v>4.0000000000000008E-2</v>
      </c>
      <c r="X40" s="380" t="s">
        <v>515</v>
      </c>
      <c r="AA40" s="384"/>
    </row>
    <row r="41" spans="1:33" s="331" customFormat="1" ht="104.25" customHeight="1" x14ac:dyDescent="0.25">
      <c r="A41" s="549"/>
      <c r="B41" s="624"/>
      <c r="C41" s="16" t="s">
        <v>290</v>
      </c>
      <c r="D41" s="617"/>
      <c r="E41" s="451" t="s">
        <v>291</v>
      </c>
      <c r="F41" s="446" t="s">
        <v>292</v>
      </c>
      <c r="G41" s="442">
        <v>0</v>
      </c>
      <c r="H41" s="582">
        <v>1</v>
      </c>
      <c r="I41" s="582"/>
      <c r="J41" s="432">
        <v>1</v>
      </c>
      <c r="K41" s="441">
        <v>37</v>
      </c>
      <c r="L41" s="112" t="s">
        <v>293</v>
      </c>
      <c r="M41" s="112" t="s">
        <v>294</v>
      </c>
      <c r="N41" s="454" t="s">
        <v>295</v>
      </c>
      <c r="O41" s="393" t="s">
        <v>296</v>
      </c>
      <c r="P41" s="395">
        <v>0</v>
      </c>
      <c r="Q41" s="394">
        <v>0</v>
      </c>
      <c r="R41" s="435" t="s">
        <v>452</v>
      </c>
      <c r="S41" s="432"/>
      <c r="T41" s="432"/>
      <c r="U41" s="381">
        <v>37</v>
      </c>
      <c r="V41" s="382">
        <v>0</v>
      </c>
      <c r="W41" s="328">
        <f t="shared" si="1"/>
        <v>0</v>
      </c>
      <c r="X41" s="380" t="s">
        <v>519</v>
      </c>
      <c r="AA41" s="384"/>
    </row>
    <row r="42" spans="1:33" s="354" customFormat="1" ht="111" customHeight="1" x14ac:dyDescent="0.25">
      <c r="A42" s="549"/>
      <c r="B42" s="550"/>
      <c r="C42" s="189" t="s">
        <v>297</v>
      </c>
      <c r="D42" s="618"/>
      <c r="E42" s="113" t="s">
        <v>298</v>
      </c>
      <c r="F42" s="258" t="s">
        <v>299</v>
      </c>
      <c r="G42" s="432">
        <v>0</v>
      </c>
      <c r="H42" s="432">
        <v>5</v>
      </c>
      <c r="I42" s="432">
        <v>11</v>
      </c>
      <c r="J42" s="432">
        <v>16</v>
      </c>
      <c r="K42" s="432">
        <v>38</v>
      </c>
      <c r="L42" s="244" t="s">
        <v>300</v>
      </c>
      <c r="M42" s="244" t="s">
        <v>301</v>
      </c>
      <c r="N42" s="113" t="s">
        <v>302</v>
      </c>
      <c r="O42" s="393" t="s">
        <v>303</v>
      </c>
      <c r="P42" s="395">
        <v>165000000</v>
      </c>
      <c r="Q42" s="394">
        <v>0.11</v>
      </c>
      <c r="R42" s="435" t="s">
        <v>454</v>
      </c>
      <c r="S42" s="432"/>
      <c r="T42" s="432"/>
      <c r="U42" s="381">
        <v>38</v>
      </c>
      <c r="V42" s="321">
        <v>0.85</v>
      </c>
      <c r="W42" s="328">
        <f t="shared" si="1"/>
        <v>9.35E-2</v>
      </c>
      <c r="X42" s="402" t="s">
        <v>518</v>
      </c>
      <c r="Y42" s="331"/>
      <c r="Z42" s="331"/>
      <c r="AA42" s="384"/>
      <c r="AB42" s="331"/>
      <c r="AC42" s="331"/>
      <c r="AD42" s="331"/>
      <c r="AE42" s="331"/>
      <c r="AF42" s="331"/>
      <c r="AG42" s="331"/>
    </row>
    <row r="43" spans="1:33" s="331" customFormat="1" ht="24" customHeight="1" x14ac:dyDescent="0.25">
      <c r="A43" s="549"/>
      <c r="B43" s="550"/>
      <c r="C43" s="622"/>
      <c r="D43" s="623"/>
      <c r="E43" s="623"/>
      <c r="F43" s="623"/>
      <c r="G43" s="622"/>
      <c r="H43" s="623"/>
      <c r="I43" s="623"/>
      <c r="J43" s="623"/>
      <c r="K43" s="623"/>
      <c r="L43" s="623"/>
      <c r="M43" s="628"/>
      <c r="N43" s="622" t="s">
        <v>373</v>
      </c>
      <c r="O43" s="628"/>
      <c r="P43" s="203">
        <f>SUM(P20:P42)</f>
        <v>278965430</v>
      </c>
      <c r="Q43" s="204">
        <f>SUM(Q20:Q42)</f>
        <v>1.0000000000000002</v>
      </c>
      <c r="R43" s="412" t="s">
        <v>305</v>
      </c>
      <c r="S43" s="326"/>
      <c r="T43" s="326"/>
      <c r="U43" s="412"/>
      <c r="V43" s="412"/>
      <c r="W43" s="204">
        <f>SUM(W20:W42)</f>
        <v>0.87550000000000028</v>
      </c>
      <c r="X43" s="480"/>
      <c r="AA43" s="384"/>
    </row>
    <row r="44" spans="1:33" s="331" customFormat="1" ht="24" customHeight="1" x14ac:dyDescent="0.25">
      <c r="A44" s="619" t="s">
        <v>472</v>
      </c>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AA44" s="384"/>
    </row>
    <row r="45" spans="1:33" s="354" customFormat="1" ht="111" customHeight="1" x14ac:dyDescent="0.25">
      <c r="A45" s="629"/>
      <c r="B45" s="629"/>
      <c r="C45" s="16" t="s">
        <v>307</v>
      </c>
      <c r="D45" s="553" t="s">
        <v>308</v>
      </c>
      <c r="E45" s="446" t="s">
        <v>309</v>
      </c>
      <c r="F45" s="446" t="s">
        <v>310</v>
      </c>
      <c r="G45" s="474">
        <v>11</v>
      </c>
      <c r="H45" s="474">
        <v>4</v>
      </c>
      <c r="I45" s="474">
        <v>4</v>
      </c>
      <c r="J45" s="474">
        <f>SUM(H45:I45)</f>
        <v>8</v>
      </c>
      <c r="K45" s="474">
        <v>39</v>
      </c>
      <c r="L45" s="446" t="s">
        <v>369</v>
      </c>
      <c r="M45" s="446" t="s">
        <v>311</v>
      </c>
      <c r="N45" s="446" t="s">
        <v>312</v>
      </c>
      <c r="O45" s="127" t="s">
        <v>313</v>
      </c>
      <c r="P45" s="197">
        <v>1000000</v>
      </c>
      <c r="Q45" s="26">
        <v>0.5</v>
      </c>
      <c r="R45" s="474" t="s">
        <v>495</v>
      </c>
      <c r="S45" s="398"/>
      <c r="T45" s="370">
        <v>0</v>
      </c>
      <c r="U45" s="381">
        <v>39</v>
      </c>
      <c r="V45" s="382">
        <v>1</v>
      </c>
      <c r="W45" s="321">
        <f>Q45*V45</f>
        <v>0.5</v>
      </c>
      <c r="X45" s="472" t="s">
        <v>483</v>
      </c>
      <c r="Y45" s="331"/>
      <c r="Z45" s="331"/>
      <c r="AA45" s="384"/>
      <c r="AB45" s="331"/>
      <c r="AC45" s="331"/>
      <c r="AD45" s="331"/>
      <c r="AE45" s="331"/>
      <c r="AF45" s="331"/>
      <c r="AG45" s="331"/>
    </row>
    <row r="46" spans="1:33" s="354" customFormat="1" ht="150.75" customHeight="1" x14ac:dyDescent="0.25">
      <c r="A46" s="629"/>
      <c r="B46" s="629"/>
      <c r="C46" s="16" t="s">
        <v>314</v>
      </c>
      <c r="D46" s="553"/>
      <c r="E46" s="446" t="s">
        <v>315</v>
      </c>
      <c r="F46" s="446" t="s">
        <v>316</v>
      </c>
      <c r="G46" s="474">
        <v>2</v>
      </c>
      <c r="H46" s="474">
        <v>1</v>
      </c>
      <c r="I46" s="474">
        <v>1</v>
      </c>
      <c r="J46" s="474">
        <v>2</v>
      </c>
      <c r="K46" s="474">
        <v>40</v>
      </c>
      <c r="L46" s="446" t="s">
        <v>317</v>
      </c>
      <c r="M46" s="446" t="s">
        <v>318</v>
      </c>
      <c r="N46" s="446" t="s">
        <v>319</v>
      </c>
      <c r="O46" s="127" t="s">
        <v>320</v>
      </c>
      <c r="P46" s="197">
        <v>1000000</v>
      </c>
      <c r="Q46" s="26">
        <v>0.5</v>
      </c>
      <c r="R46" s="474" t="s">
        <v>321</v>
      </c>
      <c r="S46" s="398"/>
      <c r="T46" s="370"/>
      <c r="U46" s="381">
        <v>40</v>
      </c>
      <c r="V46" s="321">
        <v>0.95</v>
      </c>
      <c r="W46" s="321">
        <f>Q46*V46</f>
        <v>0.47499999999999998</v>
      </c>
      <c r="X46" s="472" t="s">
        <v>484</v>
      </c>
      <c r="Y46" s="331"/>
      <c r="Z46" s="331"/>
      <c r="AA46" s="384"/>
      <c r="AB46" s="331"/>
      <c r="AC46" s="331"/>
      <c r="AD46" s="331"/>
      <c r="AE46" s="331"/>
      <c r="AF46" s="331"/>
      <c r="AG46" s="331"/>
    </row>
    <row r="47" spans="1:33" s="331" customFormat="1" ht="24" customHeight="1" x14ac:dyDescent="0.25">
      <c r="A47" s="629"/>
      <c r="B47" s="629"/>
      <c r="C47" s="485"/>
      <c r="D47" s="630"/>
      <c r="E47" s="630"/>
      <c r="F47" s="630"/>
      <c r="G47" s="631"/>
      <c r="H47" s="631"/>
      <c r="I47" s="631"/>
      <c r="J47" s="631"/>
      <c r="K47" s="631"/>
      <c r="L47" s="631"/>
      <c r="M47" s="631"/>
      <c r="N47" s="631" t="s">
        <v>373</v>
      </c>
      <c r="O47" s="631"/>
      <c r="P47" s="486">
        <f>SUM(P45:P46)</f>
        <v>2000000</v>
      </c>
      <c r="Q47" s="487">
        <f>SUM(Q45:Q46)</f>
        <v>1</v>
      </c>
      <c r="R47" s="488" t="s">
        <v>305</v>
      </c>
      <c r="S47" s="488"/>
      <c r="T47" s="488"/>
      <c r="U47" s="152"/>
      <c r="V47" s="489"/>
      <c r="W47" s="490">
        <f>SUM(W45:W46)</f>
        <v>0.97499999999999998</v>
      </c>
      <c r="X47" s="491"/>
      <c r="AA47" s="384"/>
    </row>
    <row r="48" spans="1:33" s="331" customFormat="1" ht="24" customHeight="1" x14ac:dyDescent="0.25">
      <c r="A48" s="619" t="s">
        <v>473</v>
      </c>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AA48" s="384"/>
    </row>
    <row r="49" spans="1:27" s="331" customFormat="1" ht="125.25" customHeight="1" x14ac:dyDescent="0.25">
      <c r="A49" s="549"/>
      <c r="B49" s="550"/>
      <c r="C49" s="13" t="s">
        <v>324</v>
      </c>
      <c r="D49" s="562" t="s">
        <v>325</v>
      </c>
      <c r="E49" s="117" t="s">
        <v>326</v>
      </c>
      <c r="F49" s="117" t="s">
        <v>327</v>
      </c>
      <c r="G49" s="10">
        <v>10</v>
      </c>
      <c r="H49" s="10">
        <v>10</v>
      </c>
      <c r="I49" s="39">
        <v>10</v>
      </c>
      <c r="J49" s="39">
        <f>+H49+I49</f>
        <v>20</v>
      </c>
      <c r="K49" s="39">
        <v>41</v>
      </c>
      <c r="L49" s="117" t="s">
        <v>328</v>
      </c>
      <c r="M49" s="128" t="s">
        <v>329</v>
      </c>
      <c r="N49" s="258" t="s">
        <v>330</v>
      </c>
      <c r="O49" s="129" t="s">
        <v>368</v>
      </c>
      <c r="P49" s="199">
        <v>0</v>
      </c>
      <c r="Q49" s="40">
        <v>0.61</v>
      </c>
      <c r="R49" s="10" t="s">
        <v>103</v>
      </c>
      <c r="S49" s="41"/>
      <c r="T49" s="21">
        <v>0</v>
      </c>
      <c r="U49" s="410">
        <v>41</v>
      </c>
      <c r="V49" s="328">
        <v>0.9</v>
      </c>
      <c r="W49" s="328">
        <f>+Q49*V49</f>
        <v>0.54900000000000004</v>
      </c>
      <c r="X49" s="476" t="s">
        <v>485</v>
      </c>
      <c r="AA49" s="384"/>
    </row>
    <row r="50" spans="1:27" s="331" customFormat="1" ht="116.25" customHeight="1" x14ac:dyDescent="0.25">
      <c r="A50" s="549"/>
      <c r="B50" s="550"/>
      <c r="C50" s="16" t="s">
        <v>331</v>
      </c>
      <c r="D50" s="553"/>
      <c r="E50" s="103" t="s">
        <v>332</v>
      </c>
      <c r="F50" s="103" t="s">
        <v>333</v>
      </c>
      <c r="G50" s="3">
        <v>2</v>
      </c>
      <c r="H50" s="3">
        <v>1</v>
      </c>
      <c r="I50" s="42">
        <v>1</v>
      </c>
      <c r="J50" s="42">
        <v>2</v>
      </c>
      <c r="K50" s="42">
        <v>42</v>
      </c>
      <c r="L50" s="103" t="s">
        <v>334</v>
      </c>
      <c r="M50" s="130" t="s">
        <v>335</v>
      </c>
      <c r="N50" s="117" t="s">
        <v>336</v>
      </c>
      <c r="O50" s="103" t="s">
        <v>337</v>
      </c>
      <c r="P50" s="195">
        <v>0</v>
      </c>
      <c r="Q50" s="14">
        <v>0.39</v>
      </c>
      <c r="R50" s="3" t="s">
        <v>103</v>
      </c>
      <c r="S50" s="17"/>
      <c r="T50" s="15">
        <v>0</v>
      </c>
      <c r="U50" s="411">
        <v>42</v>
      </c>
      <c r="V50" s="321">
        <v>1</v>
      </c>
      <c r="W50" s="321">
        <f>+Q50*V50</f>
        <v>0.39</v>
      </c>
      <c r="X50" s="481" t="s">
        <v>486</v>
      </c>
      <c r="AA50" s="384"/>
    </row>
    <row r="51" spans="1:27" s="331" customFormat="1" ht="24" customHeight="1" x14ac:dyDescent="0.25">
      <c r="A51" s="549"/>
      <c r="B51" s="550"/>
      <c r="C51" s="434"/>
      <c r="D51" s="563"/>
      <c r="E51" s="563"/>
      <c r="F51" s="564"/>
      <c r="G51" s="565"/>
      <c r="H51" s="565"/>
      <c r="I51" s="565"/>
      <c r="J51" s="565"/>
      <c r="K51" s="565"/>
      <c r="L51" s="565"/>
      <c r="M51" s="565"/>
      <c r="N51" s="556" t="s">
        <v>373</v>
      </c>
      <c r="O51" s="557"/>
      <c r="P51" s="203">
        <f>SUM(P49:P50)</f>
        <v>0</v>
      </c>
      <c r="Q51" s="204">
        <f>SUM(Q49:Q50)</f>
        <v>1</v>
      </c>
      <c r="R51" s="412" t="s">
        <v>305</v>
      </c>
      <c r="S51" s="326"/>
      <c r="T51" s="326"/>
      <c r="U51" s="345"/>
      <c r="V51" s="466"/>
      <c r="W51" s="493">
        <f>SUM(W49:W50)</f>
        <v>0.93900000000000006</v>
      </c>
      <c r="X51" s="384"/>
      <c r="AA51" s="384"/>
    </row>
    <row r="52" spans="1:27" s="331" customFormat="1" ht="24" customHeight="1" x14ac:dyDescent="0.25">
      <c r="A52" s="619" t="s">
        <v>474</v>
      </c>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AA52" s="384"/>
    </row>
    <row r="53" spans="1:27" s="331" customFormat="1" ht="261" customHeight="1" x14ac:dyDescent="0.25">
      <c r="A53" s="549"/>
      <c r="B53" s="550"/>
      <c r="C53" s="13" t="s">
        <v>340</v>
      </c>
      <c r="D53" s="562" t="s">
        <v>475</v>
      </c>
      <c r="E53" s="249" t="s">
        <v>341</v>
      </c>
      <c r="F53" s="249" t="s">
        <v>342</v>
      </c>
      <c r="G53" s="448">
        <v>0</v>
      </c>
      <c r="H53" s="448">
        <v>2</v>
      </c>
      <c r="I53" s="251">
        <v>2</v>
      </c>
      <c r="J53" s="448">
        <f>+H53+I53</f>
        <v>4</v>
      </c>
      <c r="K53" s="448">
        <v>43</v>
      </c>
      <c r="L53" s="249" t="s">
        <v>343</v>
      </c>
      <c r="M53" s="252" t="s">
        <v>344</v>
      </c>
      <c r="N53" s="244" t="s">
        <v>345</v>
      </c>
      <c r="O53" s="253" t="s">
        <v>346</v>
      </c>
      <c r="P53" s="254">
        <v>1000000</v>
      </c>
      <c r="Q53" s="255">
        <v>0.33</v>
      </c>
      <c r="R53" s="448" t="s">
        <v>347</v>
      </c>
      <c r="S53" s="41"/>
      <c r="T53" s="21">
        <v>0</v>
      </c>
      <c r="U53" s="467">
        <v>43</v>
      </c>
      <c r="V53" s="328">
        <v>0.85</v>
      </c>
      <c r="W53" s="328">
        <f>+Q53*V53</f>
        <v>0.28050000000000003</v>
      </c>
      <c r="X53" s="482" t="s">
        <v>487</v>
      </c>
      <c r="AA53" s="384"/>
    </row>
    <row r="54" spans="1:27" s="331" customFormat="1" ht="87" customHeight="1" x14ac:dyDescent="0.25">
      <c r="A54" s="549"/>
      <c r="B54" s="550"/>
      <c r="C54" s="16" t="s">
        <v>348</v>
      </c>
      <c r="D54" s="553"/>
      <c r="E54" s="103" t="s">
        <v>349</v>
      </c>
      <c r="F54" s="105" t="s">
        <v>350</v>
      </c>
      <c r="G54" s="8">
        <v>3</v>
      </c>
      <c r="H54" s="8">
        <v>1</v>
      </c>
      <c r="I54" s="413">
        <v>1</v>
      </c>
      <c r="J54" s="8">
        <f>SUM(H54:I54)</f>
        <v>2</v>
      </c>
      <c r="K54" s="8">
        <v>44</v>
      </c>
      <c r="L54" s="105" t="s">
        <v>351</v>
      </c>
      <c r="M54" s="105" t="s">
        <v>352</v>
      </c>
      <c r="N54" s="105" t="s">
        <v>353</v>
      </c>
      <c r="O54" s="105" t="s">
        <v>354</v>
      </c>
      <c r="P54" s="362">
        <v>1000000</v>
      </c>
      <c r="Q54" s="378">
        <v>0.33</v>
      </c>
      <c r="R54" s="8" t="s">
        <v>463</v>
      </c>
      <c r="S54" s="3"/>
      <c r="T54" s="15">
        <v>0</v>
      </c>
      <c r="U54" s="351">
        <v>44</v>
      </c>
      <c r="V54" s="321">
        <v>0.8</v>
      </c>
      <c r="W54" s="328">
        <f t="shared" ref="W54" si="2">+Q54*V54</f>
        <v>0.26400000000000001</v>
      </c>
      <c r="X54" s="473" t="s">
        <v>520</v>
      </c>
      <c r="AA54" s="384"/>
    </row>
    <row r="55" spans="1:27" s="331" customFormat="1" ht="144" customHeight="1" x14ac:dyDescent="0.25">
      <c r="A55" s="549"/>
      <c r="B55" s="550"/>
      <c r="C55" s="16" t="s">
        <v>355</v>
      </c>
      <c r="D55" s="553"/>
      <c r="E55" s="103" t="s">
        <v>356</v>
      </c>
      <c r="F55" s="103" t="s">
        <v>357</v>
      </c>
      <c r="G55" s="3">
        <v>1</v>
      </c>
      <c r="H55" s="3"/>
      <c r="I55" s="42"/>
      <c r="J55" s="3">
        <f>SUM(H55:I55)</f>
        <v>0</v>
      </c>
      <c r="K55" s="4">
        <v>45</v>
      </c>
      <c r="L55" s="103" t="s">
        <v>358</v>
      </c>
      <c r="M55" s="105" t="s">
        <v>359</v>
      </c>
      <c r="N55" s="118" t="s">
        <v>360</v>
      </c>
      <c r="O55" s="105" t="s">
        <v>361</v>
      </c>
      <c r="P55" s="195"/>
      <c r="Q55" s="14">
        <v>0.34</v>
      </c>
      <c r="R55" s="3" t="s">
        <v>465</v>
      </c>
      <c r="S55" s="3"/>
      <c r="T55" s="15">
        <v>0</v>
      </c>
      <c r="U55" s="415">
        <v>45</v>
      </c>
      <c r="V55" s="321">
        <v>7.0000000000000007E-2</v>
      </c>
      <c r="W55" s="328">
        <v>0.28999999999999998</v>
      </c>
      <c r="X55" s="481" t="s">
        <v>488</v>
      </c>
      <c r="AA55" s="384"/>
    </row>
    <row r="56" spans="1:27" s="331" customFormat="1" ht="24" customHeight="1" thickBot="1" x14ac:dyDescent="0.3">
      <c r="A56" s="551"/>
      <c r="B56" s="552"/>
      <c r="C56" s="416"/>
      <c r="D56" s="554"/>
      <c r="E56" s="554"/>
      <c r="F56" s="555"/>
      <c r="G56" s="417"/>
      <c r="H56" s="418"/>
      <c r="I56" s="418"/>
      <c r="J56" s="418"/>
      <c r="K56" s="144" t="s">
        <v>467</v>
      </c>
      <c r="L56" s="418"/>
      <c r="M56" s="419"/>
      <c r="N56" s="556" t="s">
        <v>373</v>
      </c>
      <c r="O56" s="557"/>
      <c r="P56" s="203">
        <f>SUM(P53:P55)</f>
        <v>2000000</v>
      </c>
      <c r="Q56" s="420">
        <f>SUM(Q53:Q55)</f>
        <v>1</v>
      </c>
      <c r="R56" s="316" t="s">
        <v>305</v>
      </c>
      <c r="S56" s="412"/>
      <c r="T56" s="412"/>
      <c r="U56" s="365" t="s">
        <v>467</v>
      </c>
      <c r="V56" s="317"/>
      <c r="W56" s="420">
        <f>SUM(W53:W55)</f>
        <v>0.83450000000000002</v>
      </c>
      <c r="X56" s="483"/>
      <c r="AA56" s="384"/>
    </row>
    <row r="57" spans="1:27" ht="34.5" customHeight="1" thickBot="1" x14ac:dyDescent="0.3">
      <c r="N57" s="558" t="s">
        <v>304</v>
      </c>
      <c r="O57" s="558"/>
      <c r="P57" s="205">
        <f>P56+P51+P47+P43+P18</f>
        <v>373965430</v>
      </c>
    </row>
    <row r="58" spans="1:27" ht="53.25" customHeight="1" thickBot="1" x14ac:dyDescent="0.3">
      <c r="V58" s="319" t="s">
        <v>408</v>
      </c>
      <c r="W58" s="318">
        <f>(+W56+W51+W47+W43+W18)/5</f>
        <v>0.9126200000000001</v>
      </c>
    </row>
    <row r="59" spans="1:27" ht="24" customHeight="1" x14ac:dyDescent="0.25">
      <c r="U59" s="468"/>
      <c r="V59" s="469"/>
      <c r="W59" s="468"/>
    </row>
    <row r="64" spans="1:27" s="200" customFormat="1" ht="12" x14ac:dyDescent="0.25">
      <c r="D64" s="542"/>
      <c r="E64" s="542"/>
      <c r="F64" s="542"/>
      <c r="G64" s="542"/>
      <c r="H64" s="426"/>
      <c r="I64" s="426"/>
      <c r="J64" s="426"/>
      <c r="K64" s="426"/>
      <c r="L64" s="426"/>
      <c r="M64" s="426"/>
      <c r="N64" s="426"/>
      <c r="O64" s="426"/>
      <c r="X64" s="484"/>
      <c r="AA64" s="484"/>
    </row>
    <row r="65" spans="4:28" s="200" customFormat="1" ht="12" x14ac:dyDescent="0.25">
      <c r="D65" s="542"/>
      <c r="E65" s="542"/>
      <c r="F65" s="542"/>
      <c r="G65" s="542"/>
      <c r="H65" s="426"/>
      <c r="I65" s="426"/>
      <c r="J65" s="426"/>
      <c r="K65" s="426"/>
      <c r="L65" s="426"/>
      <c r="M65" s="426"/>
      <c r="N65" s="426"/>
      <c r="O65" s="426"/>
      <c r="X65" s="484"/>
      <c r="AA65" s="484"/>
    </row>
    <row r="67" spans="4:28" ht="24" customHeight="1" x14ac:dyDescent="0.25">
      <c r="AB67" s="494">
        <v>0.94</v>
      </c>
    </row>
    <row r="68" spans="4:28" ht="24" customHeight="1" x14ac:dyDescent="0.25">
      <c r="AB68" s="494">
        <v>0.88</v>
      </c>
    </row>
    <row r="69" spans="4:28" ht="24" customHeight="1" x14ac:dyDescent="0.25">
      <c r="AB69" s="494">
        <v>0.98</v>
      </c>
    </row>
    <row r="70" spans="4:28" ht="24" customHeight="1" x14ac:dyDescent="0.25">
      <c r="AB70" s="494">
        <v>0.94</v>
      </c>
    </row>
    <row r="71" spans="4:28" ht="24" customHeight="1" x14ac:dyDescent="0.25">
      <c r="AB71" s="494">
        <v>0.83</v>
      </c>
    </row>
    <row r="78" spans="4:28" ht="24" customHeight="1" x14ac:dyDescent="0.25">
      <c r="X78" s="102" t="s">
        <v>522</v>
      </c>
    </row>
    <row r="79" spans="4:28" ht="24" customHeight="1" x14ac:dyDescent="0.25">
      <c r="X79" s="102" t="s">
        <v>523</v>
      </c>
    </row>
    <row r="80" spans="4:28" ht="24" customHeight="1" x14ac:dyDescent="0.25">
      <c r="X80" s="102" t="s">
        <v>524</v>
      </c>
    </row>
    <row r="81" spans="24:24" ht="24" customHeight="1" x14ac:dyDescent="0.25">
      <c r="X81" s="102" t="s">
        <v>525</v>
      </c>
    </row>
    <row r="82" spans="24:24" ht="24" customHeight="1" x14ac:dyDescent="0.25">
      <c r="X82" s="102" t="s">
        <v>526</v>
      </c>
    </row>
  </sheetData>
  <autoFilter ref="A1:X58" xr:uid="{00000000-0009-0000-0000-000002000000}">
    <filterColumn colId="7" showButton="0"/>
  </autoFilter>
  <mergeCells count="40">
    <mergeCell ref="D65:G65"/>
    <mergeCell ref="A53:B56"/>
    <mergeCell ref="D53:D55"/>
    <mergeCell ref="D56:F56"/>
    <mergeCell ref="N56:O56"/>
    <mergeCell ref="N57:O57"/>
    <mergeCell ref="D64:G64"/>
    <mergeCell ref="A48:X48"/>
    <mergeCell ref="A49:B51"/>
    <mergeCell ref="D49:D50"/>
    <mergeCell ref="D51:F51"/>
    <mergeCell ref="G51:M51"/>
    <mergeCell ref="N51:O51"/>
    <mergeCell ref="N43:O43"/>
    <mergeCell ref="A45:B47"/>
    <mergeCell ref="D45:D46"/>
    <mergeCell ref="D47:F47"/>
    <mergeCell ref="G47:M47"/>
    <mergeCell ref="N47:O47"/>
    <mergeCell ref="H32:I32"/>
    <mergeCell ref="H34:I34"/>
    <mergeCell ref="H40:I40"/>
    <mergeCell ref="H41:I41"/>
    <mergeCell ref="G43:M43"/>
    <mergeCell ref="D20:D42"/>
    <mergeCell ref="A52:X52"/>
    <mergeCell ref="H1:I1"/>
    <mergeCell ref="C43:F43"/>
    <mergeCell ref="A2:X2"/>
    <mergeCell ref="A19:X19"/>
    <mergeCell ref="A44:X44"/>
    <mergeCell ref="A3:B16"/>
    <mergeCell ref="D3:D17"/>
    <mergeCell ref="H14:I14"/>
    <mergeCell ref="H17:I17"/>
    <mergeCell ref="N18:O18"/>
    <mergeCell ref="A20:B43"/>
    <mergeCell ref="H24:I24"/>
    <mergeCell ref="H25:I25"/>
    <mergeCell ref="H27:I27"/>
  </mergeCells>
  <pageMargins left="0.7" right="0.7" top="0.75" bottom="0.75" header="0.3" footer="0.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7493-2CB2-46F5-9118-B7B9181256DB}">
  <dimension ref="A1:E69"/>
  <sheetViews>
    <sheetView topLeftCell="A54" workbookViewId="0">
      <selection activeCell="C32" sqref="C32:C55"/>
    </sheetView>
  </sheetViews>
  <sheetFormatPr baseColWidth="10" defaultRowHeight="15" x14ac:dyDescent="0.25"/>
  <cols>
    <col min="3" max="3" width="15.140625" bestFit="1" customWidth="1"/>
  </cols>
  <sheetData>
    <row r="1" spans="2:5" ht="15.75" thickBot="1" x14ac:dyDescent="0.3"/>
    <row r="2" spans="2:5" ht="36.75" thickBot="1" x14ac:dyDescent="0.3">
      <c r="B2" s="495" t="s">
        <v>527</v>
      </c>
      <c r="C2" s="496" t="s">
        <v>528</v>
      </c>
      <c r="D2" s="496" t="s">
        <v>529</v>
      </c>
      <c r="E2" s="496" t="s">
        <v>530</v>
      </c>
    </row>
    <row r="3" spans="2:5" ht="276.75" thickBot="1" x14ac:dyDescent="0.3">
      <c r="B3" s="497" t="s">
        <v>531</v>
      </c>
      <c r="C3" s="498" t="s">
        <v>532</v>
      </c>
      <c r="D3" s="499" t="s">
        <v>533</v>
      </c>
      <c r="E3" s="500">
        <v>12250000</v>
      </c>
    </row>
    <row r="4" spans="2:5" ht="260.25" customHeight="1" x14ac:dyDescent="0.25">
      <c r="B4" s="632" t="s">
        <v>534</v>
      </c>
      <c r="C4" s="501"/>
      <c r="D4" s="635" t="s">
        <v>536</v>
      </c>
      <c r="E4" s="638">
        <v>3500000</v>
      </c>
    </row>
    <row r="5" spans="2:5" ht="24" x14ac:dyDescent="0.25">
      <c r="B5" s="633"/>
      <c r="C5" s="502" t="s">
        <v>535</v>
      </c>
      <c r="D5" s="636"/>
      <c r="E5" s="639"/>
    </row>
    <row r="6" spans="2:5" ht="15.75" thickBot="1" x14ac:dyDescent="0.3">
      <c r="B6" s="634"/>
      <c r="C6" s="503"/>
      <c r="D6" s="637"/>
      <c r="E6" s="640"/>
    </row>
    <row r="7" spans="2:5" ht="204.75" thickBot="1" x14ac:dyDescent="0.3">
      <c r="B7" s="497" t="s">
        <v>537</v>
      </c>
      <c r="C7" s="498" t="s">
        <v>538</v>
      </c>
      <c r="D7" s="499" t="s">
        <v>539</v>
      </c>
      <c r="E7" s="506">
        <v>5000000</v>
      </c>
    </row>
    <row r="8" spans="2:5" ht="336.75" thickBot="1" x14ac:dyDescent="0.3">
      <c r="B8" s="497" t="s">
        <v>540</v>
      </c>
      <c r="C8" s="498" t="s">
        <v>541</v>
      </c>
      <c r="D8" s="499" t="s">
        <v>542</v>
      </c>
      <c r="E8" s="506">
        <v>22799775</v>
      </c>
    </row>
    <row r="9" spans="2:5" ht="228.75" thickBot="1" x14ac:dyDescent="0.3">
      <c r="B9" s="497" t="s">
        <v>543</v>
      </c>
      <c r="C9" s="498" t="s">
        <v>544</v>
      </c>
      <c r="D9" s="499" t="s">
        <v>545</v>
      </c>
      <c r="E9" s="506">
        <v>4606110</v>
      </c>
    </row>
    <row r="10" spans="2:5" ht="216.75" thickBot="1" x14ac:dyDescent="0.3">
      <c r="B10" s="497" t="s">
        <v>546</v>
      </c>
      <c r="C10" s="498" t="s">
        <v>547</v>
      </c>
      <c r="D10" s="499" t="s">
        <v>548</v>
      </c>
      <c r="E10" s="506">
        <v>870000</v>
      </c>
    </row>
    <row r="11" spans="2:5" ht="188.25" customHeight="1" x14ac:dyDescent="0.25">
      <c r="B11" s="632" t="s">
        <v>549</v>
      </c>
      <c r="C11" s="501"/>
      <c r="D11" s="635" t="s">
        <v>551</v>
      </c>
      <c r="E11" s="638">
        <v>1697920</v>
      </c>
    </row>
    <row r="12" spans="2:5" ht="36" x14ac:dyDescent="0.25">
      <c r="B12" s="633"/>
      <c r="C12" s="502" t="s">
        <v>550</v>
      </c>
      <c r="D12" s="636"/>
      <c r="E12" s="639"/>
    </row>
    <row r="13" spans="2:5" ht="15.75" thickBot="1" x14ac:dyDescent="0.3">
      <c r="B13" s="634"/>
      <c r="C13" s="503"/>
      <c r="D13" s="637"/>
      <c r="E13" s="640"/>
    </row>
    <row r="14" spans="2:5" ht="409.6" thickBot="1" x14ac:dyDescent="0.3">
      <c r="B14" s="497" t="s">
        <v>552</v>
      </c>
      <c r="C14" s="498" t="s">
        <v>553</v>
      </c>
      <c r="D14" s="499" t="s">
        <v>554</v>
      </c>
      <c r="E14" s="506">
        <v>240000</v>
      </c>
    </row>
    <row r="15" spans="2:5" ht="176.25" customHeight="1" x14ac:dyDescent="0.25">
      <c r="B15" s="632" t="s">
        <v>555</v>
      </c>
      <c r="C15" s="501"/>
      <c r="D15" s="635" t="s">
        <v>557</v>
      </c>
      <c r="E15" s="507"/>
    </row>
    <row r="16" spans="2:5" ht="36" x14ac:dyDescent="0.25">
      <c r="B16" s="633"/>
      <c r="C16" s="502" t="s">
        <v>556</v>
      </c>
      <c r="D16" s="636"/>
      <c r="E16" s="505">
        <v>3240288</v>
      </c>
    </row>
    <row r="17" spans="1:5" ht="15.75" thickBot="1" x14ac:dyDescent="0.3">
      <c r="B17" s="634"/>
      <c r="C17" s="498"/>
      <c r="D17" s="637"/>
      <c r="E17" s="508"/>
    </row>
    <row r="18" spans="1:5" ht="248.25" customHeight="1" x14ac:dyDescent="0.25">
      <c r="B18" s="632" t="s">
        <v>558</v>
      </c>
      <c r="C18" s="641" t="s">
        <v>559</v>
      </c>
      <c r="D18" s="635" t="s">
        <v>560</v>
      </c>
      <c r="E18" s="638">
        <v>1292000</v>
      </c>
    </row>
    <row r="19" spans="1:5" ht="15.75" thickBot="1" x14ac:dyDescent="0.3">
      <c r="B19" s="634"/>
      <c r="C19" s="642"/>
      <c r="D19" s="637"/>
      <c r="E19" s="640"/>
    </row>
    <row r="20" spans="1:5" ht="216.75" thickBot="1" x14ac:dyDescent="0.3">
      <c r="B20" s="497" t="s">
        <v>561</v>
      </c>
      <c r="C20" s="498" t="s">
        <v>562</v>
      </c>
      <c r="D20" s="499" t="s">
        <v>563</v>
      </c>
      <c r="E20" s="506">
        <v>876000</v>
      </c>
    </row>
    <row r="21" spans="1:5" ht="24.75" thickBot="1" x14ac:dyDescent="0.3">
      <c r="B21" s="497" t="s">
        <v>564</v>
      </c>
      <c r="C21" s="498" t="s">
        <v>565</v>
      </c>
      <c r="D21" s="499"/>
      <c r="E21" s="509"/>
    </row>
    <row r="22" spans="1:5" ht="252.75" thickBot="1" x14ac:dyDescent="0.3">
      <c r="B22" s="497" t="s">
        <v>566</v>
      </c>
      <c r="C22" s="498" t="s">
        <v>567</v>
      </c>
      <c r="D22" s="499" t="s">
        <v>568</v>
      </c>
      <c r="E22" s="506">
        <v>20259313</v>
      </c>
    </row>
    <row r="23" spans="1:5" ht="168.75" thickBot="1" x14ac:dyDescent="0.3">
      <c r="B23" s="497" t="s">
        <v>569</v>
      </c>
      <c r="C23" s="498" t="s">
        <v>570</v>
      </c>
      <c r="D23" s="499" t="s">
        <v>571</v>
      </c>
      <c r="E23" s="506">
        <v>10598000</v>
      </c>
    </row>
    <row r="24" spans="1:5" ht="24.75" thickBot="1" x14ac:dyDescent="0.3">
      <c r="B24" s="497" t="s">
        <v>572</v>
      </c>
      <c r="C24" s="498" t="s">
        <v>565</v>
      </c>
      <c r="D24" s="499"/>
      <c r="E24" s="509"/>
    </row>
    <row r="25" spans="1:5" ht="192.75" thickBot="1" x14ac:dyDescent="0.3">
      <c r="B25" s="497" t="s">
        <v>573</v>
      </c>
      <c r="C25" s="498" t="s">
        <v>574</v>
      </c>
      <c r="D25" s="499" t="s">
        <v>575</v>
      </c>
      <c r="E25" s="506">
        <v>850000</v>
      </c>
    </row>
    <row r="26" spans="1:5" ht="236.25" customHeight="1" x14ac:dyDescent="0.25">
      <c r="B26" s="632" t="s">
        <v>576</v>
      </c>
      <c r="C26" s="510" t="s">
        <v>577</v>
      </c>
      <c r="D26" s="635" t="s">
        <v>578</v>
      </c>
      <c r="E26" s="638">
        <v>18460000</v>
      </c>
    </row>
    <row r="27" spans="1:5" ht="15.75" thickBot="1" x14ac:dyDescent="0.3">
      <c r="B27" s="634"/>
      <c r="C27" s="511"/>
      <c r="D27" s="637"/>
      <c r="E27" s="640"/>
    </row>
    <row r="28" spans="1:5" x14ac:dyDescent="0.25">
      <c r="E28" s="504">
        <f>SUM(E25:E27)</f>
        <v>19310000</v>
      </c>
    </row>
    <row r="30" spans="1:5" ht="15.75" thickBot="1" x14ac:dyDescent="0.3"/>
    <row r="31" spans="1:5" ht="15.75" thickBot="1" x14ac:dyDescent="0.3">
      <c r="A31" s="512" t="s">
        <v>579</v>
      </c>
      <c r="B31" s="513" t="s">
        <v>580</v>
      </c>
      <c r="C31" s="513" t="s">
        <v>530</v>
      </c>
      <c r="D31" s="513" t="s">
        <v>581</v>
      </c>
      <c r="E31" s="513" t="s">
        <v>582</v>
      </c>
    </row>
    <row r="32" spans="1:5" ht="240.75" thickBot="1" x14ac:dyDescent="0.3">
      <c r="A32" s="514" t="s">
        <v>583</v>
      </c>
      <c r="B32" s="515" t="s">
        <v>584</v>
      </c>
      <c r="C32" s="516">
        <v>2800000</v>
      </c>
      <c r="D32" s="517">
        <v>43840</v>
      </c>
      <c r="E32" s="517">
        <v>44195</v>
      </c>
    </row>
    <row r="33" spans="1:5" ht="409.6" thickBot="1" x14ac:dyDescent="0.3">
      <c r="A33" s="514" t="s">
        <v>585</v>
      </c>
      <c r="B33" s="515" t="s">
        <v>586</v>
      </c>
      <c r="C33" s="516">
        <v>2500000</v>
      </c>
      <c r="D33" s="517">
        <v>43840</v>
      </c>
      <c r="E33" s="517">
        <v>43930</v>
      </c>
    </row>
    <row r="34" spans="1:5" ht="216.75" thickBot="1" x14ac:dyDescent="0.3">
      <c r="A34" s="514" t="s">
        <v>587</v>
      </c>
      <c r="B34" s="515" t="s">
        <v>588</v>
      </c>
      <c r="C34" s="516">
        <v>2000000</v>
      </c>
      <c r="D34" s="517">
        <v>43840</v>
      </c>
      <c r="E34" s="517">
        <v>44194</v>
      </c>
    </row>
    <row r="35" spans="1:5" ht="336.75" thickBot="1" x14ac:dyDescent="0.3">
      <c r="A35" s="514" t="s">
        <v>589</v>
      </c>
      <c r="B35" s="515" t="s">
        <v>590</v>
      </c>
      <c r="C35" s="516">
        <v>2800000</v>
      </c>
      <c r="D35" s="517">
        <v>43875</v>
      </c>
      <c r="E35" s="517">
        <v>43995</v>
      </c>
    </row>
    <row r="36" spans="1:5" ht="216.75" thickBot="1" x14ac:dyDescent="0.3">
      <c r="A36" s="514" t="s">
        <v>591</v>
      </c>
      <c r="B36" s="515" t="s">
        <v>592</v>
      </c>
      <c r="C36" s="516">
        <v>2800000</v>
      </c>
      <c r="D36" s="517">
        <v>43844</v>
      </c>
      <c r="E36" s="517">
        <v>43964</v>
      </c>
    </row>
    <row r="37" spans="1:5" ht="156.75" thickBot="1" x14ac:dyDescent="0.3">
      <c r="A37" s="514" t="s">
        <v>593</v>
      </c>
      <c r="B37" s="515" t="s">
        <v>594</v>
      </c>
      <c r="C37" s="516">
        <v>2300000</v>
      </c>
      <c r="D37" s="517">
        <v>43877</v>
      </c>
      <c r="E37" s="517">
        <v>43997</v>
      </c>
    </row>
    <row r="38" spans="1:5" ht="204.75" thickBot="1" x14ac:dyDescent="0.3">
      <c r="A38" s="514" t="s">
        <v>595</v>
      </c>
      <c r="B38" s="515" t="s">
        <v>596</v>
      </c>
      <c r="C38" s="516">
        <v>2800000</v>
      </c>
      <c r="D38" s="517">
        <v>43847</v>
      </c>
      <c r="E38" s="517">
        <v>43998</v>
      </c>
    </row>
    <row r="39" spans="1:5" ht="204.75" thickBot="1" x14ac:dyDescent="0.3">
      <c r="A39" s="514" t="s">
        <v>597</v>
      </c>
      <c r="B39" s="515" t="s">
        <v>598</v>
      </c>
      <c r="C39" s="516">
        <v>1400000</v>
      </c>
      <c r="D39" s="517">
        <v>43850</v>
      </c>
      <c r="E39" s="517">
        <v>43970</v>
      </c>
    </row>
    <row r="40" spans="1:5" ht="180.75" thickBot="1" x14ac:dyDescent="0.3">
      <c r="A40" s="514" t="s">
        <v>599</v>
      </c>
      <c r="B40" s="515" t="s">
        <v>600</v>
      </c>
      <c r="C40" s="516">
        <v>2100000</v>
      </c>
      <c r="D40" s="517">
        <v>43850</v>
      </c>
      <c r="E40" s="517">
        <v>43970</v>
      </c>
    </row>
    <row r="41" spans="1:5" ht="409.6" thickBot="1" x14ac:dyDescent="0.3">
      <c r="A41" s="514" t="s">
        <v>601</v>
      </c>
      <c r="B41" s="515" t="s">
        <v>602</v>
      </c>
      <c r="C41" s="516">
        <v>7000000</v>
      </c>
      <c r="D41" s="517">
        <v>43852</v>
      </c>
      <c r="E41" s="517">
        <v>43861</v>
      </c>
    </row>
    <row r="42" spans="1:5" ht="409.6" thickBot="1" x14ac:dyDescent="0.3">
      <c r="A42" s="514" t="s">
        <v>603</v>
      </c>
      <c r="B42" s="515" t="s">
        <v>604</v>
      </c>
      <c r="C42" s="518">
        <v>9000000</v>
      </c>
      <c r="D42" s="517">
        <v>43852</v>
      </c>
      <c r="E42" s="517">
        <v>43861</v>
      </c>
    </row>
    <row r="43" spans="1:5" ht="409.6" thickBot="1" x14ac:dyDescent="0.3">
      <c r="A43" s="514" t="s">
        <v>605</v>
      </c>
      <c r="B43" s="515" t="s">
        <v>606</v>
      </c>
      <c r="C43" s="518">
        <v>8000000</v>
      </c>
      <c r="D43" s="517">
        <v>43854</v>
      </c>
      <c r="E43" s="517">
        <v>43864</v>
      </c>
    </row>
    <row r="44" spans="1:5" ht="409.6" thickBot="1" x14ac:dyDescent="0.3">
      <c r="A44" s="514" t="s">
        <v>607</v>
      </c>
      <c r="B44" s="515" t="s">
        <v>608</v>
      </c>
      <c r="C44" s="518">
        <v>7000000</v>
      </c>
      <c r="D44" s="517">
        <v>43854</v>
      </c>
      <c r="E44" s="517">
        <v>43863</v>
      </c>
    </row>
    <row r="45" spans="1:5" ht="252.75" thickBot="1" x14ac:dyDescent="0.3">
      <c r="A45" s="514" t="s">
        <v>609</v>
      </c>
      <c r="B45" s="515" t="s">
        <v>610</v>
      </c>
      <c r="C45" s="518">
        <v>8961378</v>
      </c>
      <c r="D45" s="517">
        <v>43857</v>
      </c>
      <c r="E45" s="517">
        <v>44196</v>
      </c>
    </row>
    <row r="46" spans="1:5" ht="276.75" thickBot="1" x14ac:dyDescent="0.3">
      <c r="A46" s="514" t="s">
        <v>611</v>
      </c>
      <c r="B46" s="515" t="s">
        <v>612</v>
      </c>
      <c r="C46" s="518">
        <v>9000000</v>
      </c>
      <c r="D46" s="517">
        <v>43858</v>
      </c>
      <c r="E46" s="517">
        <v>44192</v>
      </c>
    </row>
    <row r="47" spans="1:5" ht="264.75" thickBot="1" x14ac:dyDescent="0.3">
      <c r="A47" s="514" t="s">
        <v>613</v>
      </c>
      <c r="B47" s="515" t="s">
        <v>614</v>
      </c>
      <c r="C47" s="518">
        <v>3000000</v>
      </c>
      <c r="D47" s="517">
        <v>43859</v>
      </c>
      <c r="E47" s="517">
        <v>44010</v>
      </c>
    </row>
    <row r="48" spans="1:5" ht="156.75" thickBot="1" x14ac:dyDescent="0.3">
      <c r="A48" s="514" t="s">
        <v>615</v>
      </c>
      <c r="B48" s="515" t="s">
        <v>616</v>
      </c>
      <c r="C48" s="518">
        <v>3000000</v>
      </c>
      <c r="D48" s="517">
        <v>43859</v>
      </c>
      <c r="E48" s="517">
        <v>44040</v>
      </c>
    </row>
    <row r="49" spans="1:5" ht="276.75" thickBot="1" x14ac:dyDescent="0.3">
      <c r="A49" s="514" t="s">
        <v>617</v>
      </c>
      <c r="B49" s="515" t="s">
        <v>618</v>
      </c>
      <c r="C49" s="518">
        <v>10200000</v>
      </c>
      <c r="D49" s="517">
        <v>43860</v>
      </c>
      <c r="E49" s="517">
        <v>43904</v>
      </c>
    </row>
    <row r="50" spans="1:5" ht="336.75" thickBot="1" x14ac:dyDescent="0.3">
      <c r="A50" s="514" t="s">
        <v>619</v>
      </c>
      <c r="B50" s="515" t="s">
        <v>620</v>
      </c>
      <c r="C50" s="518">
        <v>10000000</v>
      </c>
      <c r="D50" s="517">
        <v>43874</v>
      </c>
      <c r="E50" s="517">
        <v>43883</v>
      </c>
    </row>
    <row r="51" spans="1:5" ht="216.75" thickBot="1" x14ac:dyDescent="0.3">
      <c r="A51" s="514" t="s">
        <v>621</v>
      </c>
      <c r="B51" s="515" t="s">
        <v>588</v>
      </c>
      <c r="C51" s="518">
        <v>2300000</v>
      </c>
      <c r="D51" s="517">
        <v>43878</v>
      </c>
      <c r="E51" s="517">
        <v>44028</v>
      </c>
    </row>
    <row r="52" spans="1:5" ht="192.75" thickBot="1" x14ac:dyDescent="0.3">
      <c r="A52" s="514" t="s">
        <v>622</v>
      </c>
      <c r="B52" s="515" t="s">
        <v>623</v>
      </c>
      <c r="C52" s="518">
        <v>3000000</v>
      </c>
      <c r="D52" s="517">
        <v>43878</v>
      </c>
      <c r="E52" s="517">
        <v>43937</v>
      </c>
    </row>
    <row r="53" spans="1:5" ht="409.6" thickBot="1" x14ac:dyDescent="0.3">
      <c r="A53" s="514" t="s">
        <v>605</v>
      </c>
      <c r="B53" s="515" t="s">
        <v>606</v>
      </c>
      <c r="C53" s="518">
        <v>10000000</v>
      </c>
      <c r="D53" s="517">
        <v>43880</v>
      </c>
      <c r="E53" s="517">
        <v>43884</v>
      </c>
    </row>
    <row r="54" spans="1:5" ht="156.75" thickBot="1" x14ac:dyDescent="0.3">
      <c r="A54" s="514" t="s">
        <v>624</v>
      </c>
      <c r="B54" s="515" t="s">
        <v>625</v>
      </c>
      <c r="C54" s="518">
        <v>1300000</v>
      </c>
      <c r="D54" s="517">
        <v>43880</v>
      </c>
      <c r="E54" s="517">
        <v>43969</v>
      </c>
    </row>
    <row r="55" spans="1:5" ht="156.75" thickBot="1" x14ac:dyDescent="0.3">
      <c r="A55" s="514" t="s">
        <v>626</v>
      </c>
      <c r="B55" s="515" t="s">
        <v>625</v>
      </c>
      <c r="C55" s="518">
        <v>1300000</v>
      </c>
      <c r="D55" s="517">
        <v>43880</v>
      </c>
      <c r="E55" s="517">
        <v>43969</v>
      </c>
    </row>
    <row r="56" spans="1:5" ht="409.6" thickBot="1" x14ac:dyDescent="0.3">
      <c r="A56" s="514" t="s">
        <v>585</v>
      </c>
      <c r="B56" s="515" t="s">
        <v>627</v>
      </c>
      <c r="C56" s="518">
        <v>2500000</v>
      </c>
      <c r="D56" s="517">
        <v>43937</v>
      </c>
      <c r="E56" s="517">
        <v>44027</v>
      </c>
    </row>
    <row r="57" spans="1:5" ht="192.75" thickBot="1" x14ac:dyDescent="0.3">
      <c r="A57" s="514" t="s">
        <v>595</v>
      </c>
      <c r="B57" s="515" t="s">
        <v>628</v>
      </c>
      <c r="C57" s="518">
        <v>2800000</v>
      </c>
      <c r="D57" s="517">
        <v>44042</v>
      </c>
      <c r="E57" s="517">
        <v>44194</v>
      </c>
    </row>
    <row r="58" spans="1:5" ht="156.75" thickBot="1" x14ac:dyDescent="0.3">
      <c r="A58" s="514" t="s">
        <v>615</v>
      </c>
      <c r="B58" s="515" t="s">
        <v>616</v>
      </c>
      <c r="C58" s="518">
        <v>2800000</v>
      </c>
      <c r="D58" s="517">
        <v>44033</v>
      </c>
      <c r="E58" s="517">
        <v>44155</v>
      </c>
    </row>
    <row r="59" spans="1:5" ht="264.75" thickBot="1" x14ac:dyDescent="0.3">
      <c r="A59" s="514" t="s">
        <v>613</v>
      </c>
      <c r="B59" s="515" t="s">
        <v>614</v>
      </c>
      <c r="C59" s="518">
        <v>2800000</v>
      </c>
      <c r="D59" s="517">
        <v>44036</v>
      </c>
      <c r="E59" s="517">
        <v>44158</v>
      </c>
    </row>
    <row r="60" spans="1:5" ht="252.75" thickBot="1" x14ac:dyDescent="0.3">
      <c r="A60" s="514" t="s">
        <v>621</v>
      </c>
      <c r="B60" s="515" t="s">
        <v>629</v>
      </c>
      <c r="C60" s="518">
        <v>2300000</v>
      </c>
      <c r="D60" s="517">
        <v>44077</v>
      </c>
      <c r="E60" s="517">
        <v>44167</v>
      </c>
    </row>
    <row r="61" spans="1:5" ht="216.75" thickBot="1" x14ac:dyDescent="0.3">
      <c r="A61" s="514" t="s">
        <v>630</v>
      </c>
      <c r="B61" s="515" t="s">
        <v>631</v>
      </c>
      <c r="C61" s="518">
        <v>2800000</v>
      </c>
      <c r="D61" s="517">
        <v>44110</v>
      </c>
      <c r="E61" s="517">
        <v>44130</v>
      </c>
    </row>
    <row r="62" spans="1:5" ht="168.75" thickBot="1" x14ac:dyDescent="0.3">
      <c r="A62" s="514" t="s">
        <v>632</v>
      </c>
      <c r="B62" s="515" t="s">
        <v>633</v>
      </c>
      <c r="C62" s="518">
        <v>2800000</v>
      </c>
      <c r="D62" s="517">
        <v>44110</v>
      </c>
      <c r="E62" s="517">
        <v>44191</v>
      </c>
    </row>
    <row r="63" spans="1:5" ht="264.75" thickBot="1" x14ac:dyDescent="0.3">
      <c r="A63" s="514" t="s">
        <v>634</v>
      </c>
      <c r="B63" s="515" t="s">
        <v>614</v>
      </c>
      <c r="C63" s="518">
        <v>2800000</v>
      </c>
      <c r="D63" s="517">
        <v>44125</v>
      </c>
      <c r="E63" s="517">
        <v>44195</v>
      </c>
    </row>
    <row r="64" spans="1:5" ht="276.75" thickBot="1" x14ac:dyDescent="0.3">
      <c r="A64" s="514" t="s">
        <v>635</v>
      </c>
      <c r="B64" s="515" t="s">
        <v>636</v>
      </c>
      <c r="C64" s="518">
        <v>2800000</v>
      </c>
      <c r="D64" s="517">
        <v>44138</v>
      </c>
      <c r="E64" s="517">
        <v>44195</v>
      </c>
    </row>
    <row r="65" spans="1:5" ht="300.75" thickBot="1" x14ac:dyDescent="0.3">
      <c r="A65" s="514" t="s">
        <v>637</v>
      </c>
      <c r="B65" s="515" t="s">
        <v>638</v>
      </c>
      <c r="C65" s="518">
        <v>3920000</v>
      </c>
      <c r="D65" s="517">
        <v>44154</v>
      </c>
      <c r="E65" s="517">
        <v>44195</v>
      </c>
    </row>
    <row r="66" spans="1:5" ht="252.75" thickBot="1" x14ac:dyDescent="0.3">
      <c r="A66" s="514" t="s">
        <v>639</v>
      </c>
      <c r="B66" s="515" t="s">
        <v>640</v>
      </c>
      <c r="C66" s="518">
        <v>12500000</v>
      </c>
      <c r="D66" s="519">
        <v>44168</v>
      </c>
      <c r="E66" s="519">
        <v>44182</v>
      </c>
    </row>
    <row r="67" spans="1:5" ht="276.75" thickBot="1" x14ac:dyDescent="0.3">
      <c r="A67" s="514" t="s">
        <v>641</v>
      </c>
      <c r="B67" s="515" t="s">
        <v>642</v>
      </c>
      <c r="C67" s="518">
        <v>27597492</v>
      </c>
      <c r="D67" s="519">
        <v>44183</v>
      </c>
      <c r="E67" s="519">
        <v>44195</v>
      </c>
    </row>
    <row r="68" spans="1:5" ht="240.75" thickBot="1" x14ac:dyDescent="0.3">
      <c r="A68" s="514" t="s">
        <v>643</v>
      </c>
      <c r="B68" s="515" t="s">
        <v>644</v>
      </c>
      <c r="C68" s="518">
        <v>5000000</v>
      </c>
      <c r="D68" s="519">
        <v>44186</v>
      </c>
      <c r="E68" s="519">
        <v>44195</v>
      </c>
    </row>
    <row r="69" spans="1:5" x14ac:dyDescent="0.25">
      <c r="C69" s="520">
        <f>SUM(C32:C68)</f>
        <v>187978870</v>
      </c>
    </row>
  </sheetData>
  <mergeCells count="15">
    <mergeCell ref="B26:B27"/>
    <mergeCell ref="D26:D27"/>
    <mergeCell ref="E26:E27"/>
    <mergeCell ref="B15:B17"/>
    <mergeCell ref="D15:D17"/>
    <mergeCell ref="B18:B19"/>
    <mergeCell ref="C18:C19"/>
    <mergeCell ref="D18:D19"/>
    <mergeCell ref="E18:E19"/>
    <mergeCell ref="B4:B6"/>
    <mergeCell ref="D4:D6"/>
    <mergeCell ref="E4:E6"/>
    <mergeCell ref="B11:B13"/>
    <mergeCell ref="D11:D13"/>
    <mergeCell ref="E11: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DE ACCION INICIAL 2020</vt:lpstr>
      <vt:lpstr>PLAN ACCIÓN 3° TRIMESTRE PRESEN</vt:lpstr>
      <vt:lpstr>PLAN ACCIÓN 4° TRIMESTRE 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LENOVO-PC</cp:lastModifiedBy>
  <dcterms:created xsi:type="dcterms:W3CDTF">2020-09-01T15:45:47Z</dcterms:created>
  <dcterms:modified xsi:type="dcterms:W3CDTF">2021-03-11T19:49:47Z</dcterms:modified>
</cp:coreProperties>
</file>